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05" windowWidth="12120" windowHeight="9105" tabRatio="249" activeTab="1"/>
  </bookViews>
  <sheets>
    <sheet name=" 2025" sheetId="13" r:id="rId1"/>
    <sheet name="2026-2027" sheetId="14" r:id="rId2"/>
  </sheets>
  <definedNames>
    <definedName name="_xlnm.Print_Area" localSheetId="0">' 2025'!$A$1:$H$498</definedName>
    <definedName name="_xlnm.Print_Area" localSheetId="1">'2026-2027'!$A$1:$F$313</definedName>
  </definedNames>
  <calcPr calcId="125725" iterate="1"/>
</workbook>
</file>

<file path=xl/calcChain.xml><?xml version="1.0" encoding="utf-8"?>
<calcChain xmlns="http://schemas.openxmlformats.org/spreadsheetml/2006/main">
  <c r="B84" i="13"/>
  <c r="B5" i="14"/>
  <c r="C84" i="13"/>
  <c r="B453"/>
  <c r="C484"/>
  <c r="C483"/>
  <c r="C394"/>
  <c r="C381"/>
  <c r="C111"/>
  <c r="B111"/>
  <c r="C191"/>
  <c r="B191"/>
  <c r="C82"/>
  <c r="C73"/>
  <c r="C95"/>
  <c r="C91" i="14"/>
  <c r="D91"/>
  <c r="E91"/>
  <c r="B91"/>
  <c r="B64"/>
  <c r="C64"/>
  <c r="B80"/>
  <c r="C80"/>
  <c r="B58"/>
  <c r="C58"/>
  <c r="C42" i="13"/>
  <c r="B393"/>
  <c r="I393"/>
  <c r="C39"/>
  <c r="I39"/>
  <c r="B466"/>
  <c r="C58"/>
  <c r="I58"/>
  <c r="C54" i="14"/>
  <c r="B116" i="13"/>
  <c r="C116"/>
  <c r="C485"/>
  <c r="D54" i="14"/>
  <c r="E54"/>
  <c r="B54"/>
  <c r="C52"/>
  <c r="D52"/>
  <c r="E52"/>
  <c r="B52"/>
  <c r="B236" i="13"/>
  <c r="B235"/>
  <c r="I235"/>
  <c r="C236"/>
  <c r="C253"/>
  <c r="C343"/>
  <c r="B343"/>
  <c r="B342"/>
  <c r="C350"/>
  <c r="B350"/>
  <c r="C321"/>
  <c r="B321"/>
  <c r="B253"/>
  <c r="B73"/>
  <c r="C51"/>
  <c r="C97"/>
  <c r="C126" i="14"/>
  <c r="C122"/>
  <c r="C449" i="13"/>
  <c r="D295" i="14"/>
  <c r="D291"/>
  <c r="D287"/>
  <c r="B295"/>
  <c r="B291"/>
  <c r="B287"/>
  <c r="E295"/>
  <c r="E291"/>
  <c r="E287"/>
  <c r="C303" i="13"/>
  <c r="D303"/>
  <c r="E303"/>
  <c r="F303"/>
  <c r="G303"/>
  <c r="B303"/>
  <c r="C420"/>
  <c r="C379"/>
  <c r="B379"/>
  <c r="C375"/>
  <c r="C374"/>
  <c r="B375"/>
  <c r="B374"/>
  <c r="C306"/>
  <c r="C302"/>
  <c r="B306"/>
  <c r="I306"/>
  <c r="C273"/>
  <c r="C272"/>
  <c r="B273"/>
  <c r="C275"/>
  <c r="B275"/>
  <c r="B272"/>
  <c r="B254"/>
  <c r="C267"/>
  <c r="B267"/>
  <c r="C261"/>
  <c r="C260"/>
  <c r="B261"/>
  <c r="B260"/>
  <c r="C251"/>
  <c r="B251"/>
  <c r="B250"/>
  <c r="C248"/>
  <c r="B248"/>
  <c r="C246"/>
  <c r="B246"/>
  <c r="D236"/>
  <c r="D235"/>
  <c r="D234"/>
  <c r="E236"/>
  <c r="E235"/>
  <c r="E234"/>
  <c r="F236"/>
  <c r="F235"/>
  <c r="F234"/>
  <c r="G236"/>
  <c r="G235"/>
  <c r="G234"/>
  <c r="C226"/>
  <c r="D226"/>
  <c r="E226"/>
  <c r="F226"/>
  <c r="G226"/>
  <c r="B226"/>
  <c r="C231"/>
  <c r="B231"/>
  <c r="C229"/>
  <c r="B229"/>
  <c r="C225"/>
  <c r="C187"/>
  <c r="D187"/>
  <c r="E187"/>
  <c r="F187"/>
  <c r="G187"/>
  <c r="B187"/>
  <c r="C183"/>
  <c r="B183"/>
  <c r="C179"/>
  <c r="B179"/>
  <c r="C175"/>
  <c r="B175"/>
  <c r="I175"/>
  <c r="C170"/>
  <c r="C169"/>
  <c r="B170"/>
  <c r="I170"/>
  <c r="C24"/>
  <c r="B24"/>
  <c r="C9"/>
  <c r="B9"/>
  <c r="C33"/>
  <c r="B33"/>
  <c r="I33"/>
  <c r="C28"/>
  <c r="B28"/>
  <c r="C14"/>
  <c r="B14"/>
  <c r="B8"/>
  <c r="C143"/>
  <c r="B143"/>
  <c r="C127"/>
  <c r="C453"/>
  <c r="E307" i="14"/>
  <c r="C307"/>
  <c r="E302"/>
  <c r="D302"/>
  <c r="C302"/>
  <c r="B302"/>
  <c r="E288"/>
  <c r="D288"/>
  <c r="C288"/>
  <c r="B288"/>
  <c r="E273"/>
  <c r="D273"/>
  <c r="C273"/>
  <c r="B273"/>
  <c r="H273" s="1"/>
  <c r="E271"/>
  <c r="D271"/>
  <c r="C271"/>
  <c r="B271"/>
  <c r="E266"/>
  <c r="E265" s="1"/>
  <c r="D266"/>
  <c r="D265"/>
  <c r="C266"/>
  <c r="C265" s="1"/>
  <c r="B266"/>
  <c r="B265" s="1"/>
  <c r="E262"/>
  <c r="D262"/>
  <c r="C262"/>
  <c r="B262"/>
  <c r="E259"/>
  <c r="D259"/>
  <c r="C259"/>
  <c r="B259"/>
  <c r="E256"/>
  <c r="E255"/>
  <c r="D256"/>
  <c r="D255"/>
  <c r="C256"/>
  <c r="C255"/>
  <c r="B256"/>
  <c r="B255"/>
  <c r="E252"/>
  <c r="D252"/>
  <c r="C252"/>
  <c r="C251"/>
  <c r="B252"/>
  <c r="B251"/>
  <c r="E251"/>
  <c r="D251"/>
  <c r="E244"/>
  <c r="D244"/>
  <c r="C244"/>
  <c r="B244"/>
  <c r="E236"/>
  <c r="E235"/>
  <c r="E229" s="1"/>
  <c r="D236"/>
  <c r="D235" s="1"/>
  <c r="D229" s="1"/>
  <c r="C236"/>
  <c r="C235" s="1"/>
  <c r="C229" s="1"/>
  <c r="B236"/>
  <c r="B235" s="1"/>
  <c r="B229" s="1"/>
  <c r="E218"/>
  <c r="D218"/>
  <c r="D217" s="1"/>
  <c r="C218"/>
  <c r="C217" s="1"/>
  <c r="B218"/>
  <c r="B217" s="1"/>
  <c r="E217"/>
  <c r="E215"/>
  <c r="D215"/>
  <c r="C215"/>
  <c r="B215"/>
  <c r="E211"/>
  <c r="E210" s="1"/>
  <c r="D211"/>
  <c r="D210" s="1"/>
  <c r="C211"/>
  <c r="B211"/>
  <c r="B210" s="1"/>
  <c r="E202"/>
  <c r="D202"/>
  <c r="C202"/>
  <c r="B202"/>
  <c r="E199"/>
  <c r="D199"/>
  <c r="D198"/>
  <c r="C199"/>
  <c r="C198"/>
  <c r="B199"/>
  <c r="E198"/>
  <c r="E196"/>
  <c r="D196"/>
  <c r="C196"/>
  <c r="B196"/>
  <c r="E194"/>
  <c r="D194"/>
  <c r="C194"/>
  <c r="B194"/>
  <c r="E192"/>
  <c r="D192"/>
  <c r="D191" s="1"/>
  <c r="C192"/>
  <c r="C191" s="1"/>
  <c r="B192"/>
  <c r="B191" s="1"/>
  <c r="E191"/>
  <c r="E186"/>
  <c r="D186"/>
  <c r="C186"/>
  <c r="B186"/>
  <c r="E182"/>
  <c r="E181" s="1"/>
  <c r="D182"/>
  <c r="D181" s="1"/>
  <c r="C182"/>
  <c r="B182"/>
  <c r="B181" s="1"/>
  <c r="E177"/>
  <c r="E176" s="1"/>
  <c r="D177"/>
  <c r="D176" s="1"/>
  <c r="C177"/>
  <c r="C176" s="1"/>
  <c r="B177"/>
  <c r="B176" s="1"/>
  <c r="E174"/>
  <c r="D174"/>
  <c r="C174"/>
  <c r="B174"/>
  <c r="E170"/>
  <c r="D170"/>
  <c r="C170"/>
  <c r="B170"/>
  <c r="E166"/>
  <c r="E165" s="1"/>
  <c r="D166"/>
  <c r="D165" s="1"/>
  <c r="C166"/>
  <c r="B166"/>
  <c r="C165"/>
  <c r="B165"/>
  <c r="E161"/>
  <c r="E158" s="1"/>
  <c r="E157" s="1"/>
  <c r="D161"/>
  <c r="D158" s="1"/>
  <c r="D157" s="1"/>
  <c r="C161"/>
  <c r="C158" s="1"/>
  <c r="C157" s="1"/>
  <c r="B161"/>
  <c r="B158"/>
  <c r="B157" s="1"/>
  <c r="E153"/>
  <c r="D153"/>
  <c r="C153"/>
  <c r="B153"/>
  <c r="E151"/>
  <c r="D151"/>
  <c r="C151"/>
  <c r="B151"/>
  <c r="E149"/>
  <c r="E148" s="1"/>
  <c r="D149"/>
  <c r="D148" s="1"/>
  <c r="C149"/>
  <c r="C148" s="1"/>
  <c r="B149"/>
  <c r="B148" s="1"/>
  <c r="E118"/>
  <c r="E117" s="1"/>
  <c r="D118"/>
  <c r="D117" s="1"/>
  <c r="C118"/>
  <c r="C117" s="1"/>
  <c r="B118"/>
  <c r="B117" s="1"/>
  <c r="E102"/>
  <c r="D102"/>
  <c r="E80"/>
  <c r="D80"/>
  <c r="E70"/>
  <c r="E63" s="1"/>
  <c r="D70"/>
  <c r="E58"/>
  <c r="D58"/>
  <c r="E56"/>
  <c r="E51" s="1"/>
  <c r="D56"/>
  <c r="D51" s="1"/>
  <c r="B485" i="13"/>
  <c r="B469"/>
  <c r="B449"/>
  <c r="G448"/>
  <c r="G427"/>
  <c r="F448"/>
  <c r="F427"/>
  <c r="E448"/>
  <c r="E427"/>
  <c r="D448"/>
  <c r="D427"/>
  <c r="G428"/>
  <c r="F428"/>
  <c r="E428"/>
  <c r="D428"/>
  <c r="C428"/>
  <c r="B428"/>
  <c r="B420"/>
  <c r="G381"/>
  <c r="F381"/>
  <c r="E381"/>
  <c r="D381"/>
  <c r="G375"/>
  <c r="G374"/>
  <c r="F375"/>
  <c r="F374"/>
  <c r="E375"/>
  <c r="E374"/>
  <c r="D375"/>
  <c r="D374"/>
  <c r="G371"/>
  <c r="F371"/>
  <c r="E371"/>
  <c r="D371"/>
  <c r="C371"/>
  <c r="B371"/>
  <c r="C366"/>
  <c r="B366"/>
  <c r="G363"/>
  <c r="G362"/>
  <c r="F363"/>
  <c r="F362"/>
  <c r="E363"/>
  <c r="E362"/>
  <c r="D363"/>
  <c r="D362"/>
  <c r="C363"/>
  <c r="C362"/>
  <c r="B363"/>
  <c r="B362"/>
  <c r="G360"/>
  <c r="F360"/>
  <c r="E360"/>
  <c r="D360"/>
  <c r="C360"/>
  <c r="B360"/>
  <c r="B359"/>
  <c r="G359"/>
  <c r="F359"/>
  <c r="E359"/>
  <c r="D359"/>
  <c r="C359"/>
  <c r="G355"/>
  <c r="G354"/>
  <c r="F355"/>
  <c r="F354"/>
  <c r="E355"/>
  <c r="E354"/>
  <c r="D355"/>
  <c r="D354"/>
  <c r="C355"/>
  <c r="C354"/>
  <c r="B355"/>
  <c r="B354"/>
  <c r="G342"/>
  <c r="F342"/>
  <c r="E342"/>
  <c r="D342"/>
  <c r="C329"/>
  <c r="B329"/>
  <c r="G328"/>
  <c r="F328"/>
  <c r="E328"/>
  <c r="D328"/>
  <c r="C328"/>
  <c r="B328"/>
  <c r="B320"/>
  <c r="G321"/>
  <c r="F321"/>
  <c r="E321"/>
  <c r="D321"/>
  <c r="G306"/>
  <c r="F306"/>
  <c r="E306"/>
  <c r="D306"/>
  <c r="G302"/>
  <c r="F302"/>
  <c r="E302"/>
  <c r="D302"/>
  <c r="C300"/>
  <c r="B300"/>
  <c r="G296"/>
  <c r="G295"/>
  <c r="F296"/>
  <c r="F295"/>
  <c r="E296"/>
  <c r="E295"/>
  <c r="D296"/>
  <c r="D295"/>
  <c r="C296"/>
  <c r="B296"/>
  <c r="B295"/>
  <c r="G292"/>
  <c r="F292"/>
  <c r="E292"/>
  <c r="D292"/>
  <c r="C292"/>
  <c r="B292"/>
  <c r="G289"/>
  <c r="G288"/>
  <c r="F289"/>
  <c r="F288"/>
  <c r="E289"/>
  <c r="E288"/>
  <c r="D289"/>
  <c r="D288"/>
  <c r="C289"/>
  <c r="B289"/>
  <c r="B288"/>
  <c r="C283"/>
  <c r="B283"/>
  <c r="G282"/>
  <c r="F282"/>
  <c r="E282"/>
  <c r="D282"/>
  <c r="G279"/>
  <c r="F279"/>
  <c r="F278"/>
  <c r="E279"/>
  <c r="D279"/>
  <c r="C279"/>
  <c r="C278"/>
  <c r="B279"/>
  <c r="B278"/>
  <c r="G272"/>
  <c r="F272"/>
  <c r="E272"/>
  <c r="D272"/>
  <c r="G270"/>
  <c r="G267"/>
  <c r="G260"/>
  <c r="F270"/>
  <c r="F267"/>
  <c r="F260"/>
  <c r="E270"/>
  <c r="E267"/>
  <c r="E260"/>
  <c r="D270"/>
  <c r="D267"/>
  <c r="D260"/>
  <c r="G230"/>
  <c r="F230"/>
  <c r="E230"/>
  <c r="D230"/>
  <c r="C223"/>
  <c r="B223"/>
  <c r="C221"/>
  <c r="B221"/>
  <c r="C219"/>
  <c r="B219"/>
  <c r="G216"/>
  <c r="F216"/>
  <c r="E216"/>
  <c r="D216"/>
  <c r="C216"/>
  <c r="B216"/>
  <c r="G213"/>
  <c r="F213"/>
  <c r="E213"/>
  <c r="D213"/>
  <c r="C213"/>
  <c r="B213"/>
  <c r="G210"/>
  <c r="F210"/>
  <c r="E210"/>
  <c r="D210"/>
  <c r="C210"/>
  <c r="B210"/>
  <c r="G204"/>
  <c r="F204"/>
  <c r="E204"/>
  <c r="D204"/>
  <c r="C204"/>
  <c r="B204"/>
  <c r="G198"/>
  <c r="F198"/>
  <c r="E198"/>
  <c r="D198"/>
  <c r="C198"/>
  <c r="I198"/>
  <c r="B198"/>
  <c r="G191"/>
  <c r="G190"/>
  <c r="F191"/>
  <c r="F190"/>
  <c r="E191"/>
  <c r="E190"/>
  <c r="D191"/>
  <c r="D190"/>
  <c r="G175"/>
  <c r="F175"/>
  <c r="E175"/>
  <c r="D175"/>
  <c r="G170"/>
  <c r="G169"/>
  <c r="F170"/>
  <c r="E170"/>
  <c r="E169"/>
  <c r="D170"/>
  <c r="D169"/>
  <c r="G163"/>
  <c r="F163"/>
  <c r="D163"/>
  <c r="B163"/>
  <c r="E163"/>
  <c r="G159"/>
  <c r="G158"/>
  <c r="F159"/>
  <c r="F158"/>
  <c r="E159"/>
  <c r="E158"/>
  <c r="D159"/>
  <c r="D158"/>
  <c r="C159"/>
  <c r="C158"/>
  <c r="B159"/>
  <c r="B158"/>
  <c r="C155"/>
  <c r="C154"/>
  <c r="I154"/>
  <c r="B155"/>
  <c r="B154"/>
  <c r="G151"/>
  <c r="G150"/>
  <c r="F151"/>
  <c r="F150"/>
  <c r="E151"/>
  <c r="E150"/>
  <c r="D151"/>
  <c r="D150"/>
  <c r="C151"/>
  <c r="C150"/>
  <c r="B151"/>
  <c r="B150"/>
  <c r="G146"/>
  <c r="G142"/>
  <c r="F146"/>
  <c r="F142"/>
  <c r="E146"/>
  <c r="E142"/>
  <c r="D146"/>
  <c r="D142"/>
  <c r="C146"/>
  <c r="C142"/>
  <c r="B146"/>
  <c r="B142"/>
  <c r="B141"/>
  <c r="C139"/>
  <c r="B139"/>
  <c r="C138"/>
  <c r="B138"/>
  <c r="G135"/>
  <c r="F135"/>
  <c r="E135"/>
  <c r="D135"/>
  <c r="C135"/>
  <c r="B135"/>
  <c r="G129"/>
  <c r="G126"/>
  <c r="F129"/>
  <c r="F126"/>
  <c r="E129"/>
  <c r="E126"/>
  <c r="D129"/>
  <c r="D126"/>
  <c r="C129"/>
  <c r="C126"/>
  <c r="I126"/>
  <c r="B129"/>
  <c r="B127"/>
  <c r="C123"/>
  <c r="B123"/>
  <c r="I123"/>
  <c r="G120"/>
  <c r="G119"/>
  <c r="F120"/>
  <c r="F119"/>
  <c r="E120"/>
  <c r="E119"/>
  <c r="D120"/>
  <c r="D119"/>
  <c r="C120"/>
  <c r="B120"/>
  <c r="B119" s="1"/>
  <c r="G111"/>
  <c r="F111"/>
  <c r="E111"/>
  <c r="D111"/>
  <c r="C107"/>
  <c r="I107"/>
  <c r="B107"/>
  <c r="G102"/>
  <c r="F102"/>
  <c r="E102"/>
  <c r="D102"/>
  <c r="C102"/>
  <c r="B102"/>
  <c r="I102"/>
  <c r="G97"/>
  <c r="F97"/>
  <c r="E97"/>
  <c r="D97"/>
  <c r="B97"/>
  <c r="I97"/>
  <c r="G73"/>
  <c r="G72"/>
  <c r="F73"/>
  <c r="F72"/>
  <c r="E73"/>
  <c r="D73"/>
  <c r="D72"/>
  <c r="C69"/>
  <c r="B69"/>
  <c r="C66"/>
  <c r="C65"/>
  <c r="B66"/>
  <c r="G65"/>
  <c r="F65"/>
  <c r="E65"/>
  <c r="D65"/>
  <c r="C62"/>
  <c r="B62"/>
  <c r="B57"/>
  <c r="B58"/>
  <c r="G57"/>
  <c r="F57"/>
  <c r="E57"/>
  <c r="D57"/>
  <c r="G51"/>
  <c r="G50"/>
  <c r="G225"/>
  <c r="F51"/>
  <c r="F50"/>
  <c r="F225"/>
  <c r="E51"/>
  <c r="E50"/>
  <c r="E225"/>
  <c r="D51"/>
  <c r="D50"/>
  <c r="D225"/>
  <c r="B51"/>
  <c r="B50"/>
  <c r="I50"/>
  <c r="G47"/>
  <c r="F47"/>
  <c r="E47"/>
  <c r="D47"/>
  <c r="C47"/>
  <c r="B47"/>
  <c r="G39"/>
  <c r="G38"/>
  <c r="G37"/>
  <c r="F39"/>
  <c r="F38"/>
  <c r="F37"/>
  <c r="E39"/>
  <c r="D39"/>
  <c r="B39"/>
  <c r="B38"/>
  <c r="C35"/>
  <c r="B35"/>
  <c r="B27"/>
  <c r="G28"/>
  <c r="G27"/>
  <c r="F28"/>
  <c r="F27"/>
  <c r="E28"/>
  <c r="E27"/>
  <c r="D28"/>
  <c r="D27"/>
  <c r="G24"/>
  <c r="F24"/>
  <c r="E24"/>
  <c r="D24"/>
  <c r="G21"/>
  <c r="G20"/>
  <c r="F21"/>
  <c r="F20"/>
  <c r="E21"/>
  <c r="E20"/>
  <c r="D21"/>
  <c r="D20"/>
  <c r="C21"/>
  <c r="B21"/>
  <c r="B20"/>
  <c r="G9"/>
  <c r="G8"/>
  <c r="F9"/>
  <c r="F8"/>
  <c r="E9"/>
  <c r="E8"/>
  <c r="D9"/>
  <c r="D8"/>
  <c r="I9"/>
  <c r="L6"/>
  <c r="E72"/>
  <c r="C119"/>
  <c r="F169"/>
  <c r="I221"/>
  <c r="I210"/>
  <c r="I230"/>
  <c r="I264"/>
  <c r="I270"/>
  <c r="I62"/>
  <c r="I378"/>
  <c r="C20"/>
  <c r="I138"/>
  <c r="I271"/>
  <c r="I69"/>
  <c r="I164"/>
  <c r="I232"/>
  <c r="I24"/>
  <c r="C163"/>
  <c r="C295"/>
  <c r="I295"/>
  <c r="C27"/>
  <c r="B302"/>
  <c r="I219"/>
  <c r="I127"/>
  <c r="I273" i="14"/>
  <c r="I279" i="13"/>
  <c r="G278"/>
  <c r="D278"/>
  <c r="I363"/>
  <c r="I183"/>
  <c r="I226"/>
  <c r="D320"/>
  <c r="J359"/>
  <c r="I267"/>
  <c r="I303"/>
  <c r="I150"/>
  <c r="C250"/>
  <c r="K329"/>
  <c r="I151"/>
  <c r="I236"/>
  <c r="I355"/>
  <c r="I27"/>
  <c r="I20"/>
  <c r="I21"/>
  <c r="D7"/>
  <c r="F7"/>
  <c r="D38"/>
  <c r="D37"/>
  <c r="I135"/>
  <c r="I158"/>
  <c r="I204"/>
  <c r="I213"/>
  <c r="I216"/>
  <c r="I296"/>
  <c r="I300"/>
  <c r="E320"/>
  <c r="G320"/>
  <c r="F320"/>
  <c r="I359"/>
  <c r="I360"/>
  <c r="I366"/>
  <c r="I371"/>
  <c r="I375"/>
  <c r="H420"/>
  <c r="I14"/>
  <c r="I28"/>
  <c r="J374"/>
  <c r="I374"/>
  <c r="I191"/>
  <c r="C8"/>
  <c r="I8"/>
  <c r="J295"/>
  <c r="I129"/>
  <c r="I146"/>
  <c r="I159"/>
  <c r="I289"/>
  <c r="I155"/>
  <c r="E7"/>
  <c r="G7"/>
  <c r="E38"/>
  <c r="E37"/>
  <c r="B126"/>
  <c r="B190"/>
  <c r="I283"/>
  <c r="C288"/>
  <c r="I328"/>
  <c r="B7"/>
  <c r="C50"/>
  <c r="E278"/>
  <c r="C7"/>
  <c r="J7"/>
  <c r="I7"/>
  <c r="K7"/>
  <c r="J163"/>
  <c r="I163"/>
  <c r="B225"/>
  <c r="J225"/>
  <c r="C235"/>
  <c r="I225"/>
  <c r="C295" i="14"/>
  <c r="C291"/>
  <c r="C287"/>
  <c r="C210"/>
  <c r="C181"/>
  <c r="B198"/>
  <c r="H428" i="13"/>
  <c r="C57"/>
  <c r="I57"/>
  <c r="I287" i="14"/>
  <c r="I449" i="13"/>
  <c r="I179"/>
  <c r="B169"/>
  <c r="I169"/>
  <c r="C342"/>
  <c r="C320"/>
  <c r="I321"/>
  <c r="I278"/>
  <c r="J278"/>
  <c r="J169"/>
  <c r="I66"/>
  <c r="B65"/>
  <c r="I65"/>
  <c r="I51"/>
  <c r="B37"/>
  <c r="I47"/>
  <c r="C38"/>
  <c r="C37"/>
  <c r="I38"/>
  <c r="I485"/>
  <c r="B381"/>
  <c r="C51" i="14"/>
  <c r="C50" s="1"/>
  <c r="D63"/>
  <c r="J37" i="13"/>
  <c r="I37"/>
  <c r="K37"/>
  <c r="I116"/>
  <c r="I142"/>
  <c r="C141"/>
  <c r="B234"/>
  <c r="J381"/>
  <c r="H381"/>
  <c r="I381"/>
  <c r="K381"/>
  <c r="C234"/>
  <c r="I260"/>
  <c r="J272"/>
  <c r="I272"/>
  <c r="J288"/>
  <c r="I288"/>
  <c r="I302"/>
  <c r="K302"/>
  <c r="J302"/>
  <c r="I320"/>
  <c r="J320"/>
  <c r="I354"/>
  <c r="J354"/>
  <c r="I362"/>
  <c r="J362"/>
  <c r="I342"/>
  <c r="I84"/>
  <c r="I111"/>
  <c r="K225"/>
  <c r="C190"/>
  <c r="I190"/>
  <c r="I223"/>
  <c r="J190"/>
  <c r="K190"/>
  <c r="B72"/>
  <c r="I141"/>
  <c r="K141"/>
  <c r="J141"/>
  <c r="I234"/>
  <c r="J234"/>
  <c r="K320"/>
  <c r="K234"/>
  <c r="C469"/>
  <c r="I469" s="1"/>
  <c r="B448"/>
  <c r="B427" s="1"/>
  <c r="I453"/>
  <c r="H287" i="14"/>
  <c r="D71" i="13"/>
  <c r="D6"/>
  <c r="D418"/>
  <c r="F71"/>
  <c r="F6"/>
  <c r="F418"/>
  <c r="G71"/>
  <c r="G6"/>
  <c r="G418"/>
  <c r="E71"/>
  <c r="E6"/>
  <c r="E418"/>
  <c r="I73"/>
  <c r="C72"/>
  <c r="C71" s="1"/>
  <c r="I72"/>
  <c r="D156" i="14" l="1"/>
  <c r="H265"/>
  <c r="C156"/>
  <c r="E156"/>
  <c r="I265"/>
  <c r="E50"/>
  <c r="D50"/>
  <c r="D5" s="1"/>
  <c r="D282" s="1"/>
  <c r="B51"/>
  <c r="B50" s="1"/>
  <c r="B282" s="1"/>
  <c r="C5"/>
  <c r="E5"/>
  <c r="B156"/>
  <c r="I119" i="13"/>
  <c r="B71"/>
  <c r="B6" s="1"/>
  <c r="B418" s="1"/>
  <c r="I120"/>
  <c r="I71"/>
  <c r="C6"/>
  <c r="C448"/>
  <c r="J71" l="1"/>
  <c r="J6" s="1"/>
  <c r="E282" i="14"/>
  <c r="I5"/>
  <c r="C282"/>
  <c r="H5"/>
  <c r="K71" i="13"/>
  <c r="C418"/>
  <c r="H418" s="1"/>
  <c r="I6"/>
  <c r="H6"/>
  <c r="C427"/>
  <c r="H427" s="1"/>
  <c r="H448"/>
  <c r="H282" i="14" l="1"/>
  <c r="B283"/>
  <c r="D283"/>
  <c r="I282"/>
  <c r="H419" i="13"/>
  <c r="I419" s="1"/>
  <c r="K6"/>
  <c r="J418"/>
</calcChain>
</file>

<file path=xl/sharedStrings.xml><?xml version="1.0" encoding="utf-8"?>
<sst xmlns="http://schemas.openxmlformats.org/spreadsheetml/2006/main" count="904" uniqueCount="681">
  <si>
    <t>Наименование</t>
  </si>
  <si>
    <t>основание</t>
  </si>
  <si>
    <t>тыс.руб.</t>
  </si>
  <si>
    <t>Исключается</t>
  </si>
  <si>
    <t>Вводится</t>
  </si>
  <si>
    <t xml:space="preserve">Расходы </t>
  </si>
  <si>
    <t>Дефицит (-) профицит (+)</t>
  </si>
  <si>
    <t>Итого расходы:</t>
  </si>
  <si>
    <t>Доходы - всего, в том числе:</t>
  </si>
  <si>
    <t>Налоговые и неналоговые доходы - всего, в том числе:</t>
  </si>
  <si>
    <t xml:space="preserve">Мероприятия по организации отдыха детей в каникулярное время </t>
  </si>
  <si>
    <t>Социальные выплаты на оплату договоров найма жилых помещений в жилищном фонде коммерческого использования</t>
  </si>
  <si>
    <t>II.Непрограммные расходы:</t>
  </si>
  <si>
    <t>Организация и проведение городских мероприятий</t>
  </si>
  <si>
    <t>Основное мероприятие "Социальная помощь населению"</t>
  </si>
  <si>
    <t>Основное мероприятие "Ремонтно-эксплуатационное обслуживание ливневой канализации"</t>
  </si>
  <si>
    <t>Основное мероприятие "Мероприятия по энергосбережению на объектах коммунального хозяйства и в муниципальных учреждениях городского округа"</t>
  </si>
  <si>
    <t xml:space="preserve">Установка приборов учета вырабатываемой тепловой энергии в муниципальных котельных </t>
  </si>
  <si>
    <t>Основное мероприятие "Мероприятия по повышению энергетической эффективности в административных зданиях и муниципальных учреждениях городского округа"</t>
  </si>
  <si>
    <t>Расходы на обеспечение деятельности (оказание услуг, выполнение работ) муниципальных учреждений</t>
  </si>
  <si>
    <t>Поддержка некоммерческих общественных организаций социальной направленности</t>
  </si>
  <si>
    <t xml:space="preserve">Расходы на обеспечение деятельности (оказание услуг, выполнение работ) муниципальных учреждений </t>
  </si>
  <si>
    <t>финансового управления мэрии города</t>
  </si>
  <si>
    <t>I. Программные расходы</t>
  </si>
  <si>
    <t>Основное мероприятие "Мероприятия, направленные на улучшение санитарного состояния  и облика городского округа"</t>
  </si>
  <si>
    <t>Основное  мероприятие "Мероприятия, направленные на обеспечение  освещения территории городского округа"</t>
  </si>
  <si>
    <t>Техническое обслуживание и ремонт объектов электроснабжения (ВЛ,КЛ,ТП) городского округа</t>
  </si>
  <si>
    <t>Основное мероприятие "Мероприятия, направленные на благоустройство мест массового культурного досуга и активного отдыха жителей городского округа"</t>
  </si>
  <si>
    <t>Социальные выплаты на оплату услуг по дневному уходу (содержанию) за детьми дошкольного возраста</t>
  </si>
  <si>
    <t>Обеспечение бесплатным двухразовым питанием детей с ограниченными возможностями здоровья, обучающихся в муниципальных общеобразовательных учреждениях городского округа</t>
  </si>
  <si>
    <t>Проведение работ по посадке зеленых насаждений, санитарной подрезке и удалению аварийных деревьев на территории городского округа</t>
  </si>
  <si>
    <t>Основное мероприятие "Предоставление  дошкольного образования"</t>
  </si>
  <si>
    <t>Основное мероприятие "Предоставление общего образования"</t>
  </si>
  <si>
    <t>Основное мероприятие "Предоставление дополнительного образования"</t>
  </si>
  <si>
    <t>Основное мероприятие "Создание условий для летнего отдыха детей"</t>
  </si>
  <si>
    <t>Основное мероприятие "Развитие и поддержка кадрового потенциала в сфере образования"</t>
  </si>
  <si>
    <t>Основное мероприятие "Осуществление финансового и методического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t>
  </si>
  <si>
    <t>Основное мероприятие "Оказание содействия социально ориентированным некоммерческим организациям"</t>
  </si>
  <si>
    <t>Подпрограмма "Поддержка социально ориентированных некоммерческих организаций в муниципальном образовании "Город Биробиджан" Еврейской автономной области в 2020-2022 годах"</t>
  </si>
  <si>
    <t>Освещение деятельности мэрии города муниципального образования "Город Биробиджан" Еврейской автономной области на телевидении</t>
  </si>
  <si>
    <t>Освещение деятельности мэрии города муниципального образования "Город Биробиджан" Еврейской автономной области в других средствах массовой информации</t>
  </si>
  <si>
    <t>Основное мероприятие "Исполнение полномочий в области рекламы"</t>
  </si>
  <si>
    <t>Основное мероприятие «Создание условий для организации досуга, функционирования и развития учреждений культурно-досуговой и театральной деятельности»</t>
  </si>
  <si>
    <t>Ежемесячное денежное вознаграждение за классное руководство за счет средств областного бюджета</t>
  </si>
  <si>
    <t>Ежемесячное денежное вознаграждение за классное руководство за счет средств федерального бюджета</t>
  </si>
  <si>
    <t>Субсидии</t>
  </si>
  <si>
    <t>Субвенции</t>
  </si>
  <si>
    <t>Основное мероприятие «Мероприятия в рамках полномочий по владению, пользованию и распоряжению имуществом, находящимся в муниципальной собственности»</t>
  </si>
  <si>
    <t>Размещение и содержание рекламных конструкций</t>
  </si>
  <si>
    <t>2022 год</t>
  </si>
  <si>
    <t>Основное мероприятие «Исполнение полномочий в области земельных ресурсов»</t>
  </si>
  <si>
    <t>Мероприятия по землеустройству и землепользованию</t>
  </si>
  <si>
    <t>Комплексные кадастровые работы</t>
  </si>
  <si>
    <t>Устройство дренажных колодцев</t>
  </si>
  <si>
    <t>Обследование конструктивных элементов многоквартирных домов жилищного фонда городского округа</t>
  </si>
  <si>
    <t>Основное мероприятие «Организация занятости детей в период  каникул»</t>
  </si>
  <si>
    <t>Основное мероприятие «Развитие массовой физкультурно-оздоровительной и спортивной работы с населением»</t>
  </si>
  <si>
    <t>Чествование лучших спортсменов, команд и их тренеров по итогам спортивного года</t>
  </si>
  <si>
    <t>за счет средств городского бюджета</t>
  </si>
  <si>
    <t>за счет средств федерального бюджета</t>
  </si>
  <si>
    <t>за счет средств областного бюджета</t>
  </si>
  <si>
    <t>Безвозмездные поступления - всего, в том числе:</t>
  </si>
  <si>
    <t>Приобретение наградной продукции, необходимой для проведения официальных физкультурных и спортивно-массовых мероприятий</t>
  </si>
  <si>
    <t xml:space="preserve">Обеспечение участия спортсменов и их тренеров в соревнованиях различного уровня </t>
  </si>
  <si>
    <t>Основное мероприятие «Организация противодействия терроризму и экстремизму на территории городского округа»</t>
  </si>
  <si>
    <t>Основное мероприятие «Организация управления системой предупреждения и ликвидации последствий чрезвычайных ситуаций на территории городского округа»</t>
  </si>
  <si>
    <t>Основное мероприятие «Обеспечение требований пожарной безопасности на территории городского округа»</t>
  </si>
  <si>
    <t>Выполнение работ по устройству (созданию) основания физкультурно-оздоровительного комплекса открытого типа (+2972,5 обл. б-т; -3357,0 гор. б-т)</t>
  </si>
  <si>
    <t>Техническое обслуживание монументального объекта "Огонь Славы", находящегося на территории городского округа</t>
  </si>
  <si>
    <t>Оформление городского округа к Новогодним праздникам</t>
  </si>
  <si>
    <t>Приобретение спортивного инвентаря и оборудования (за счет средств городского бюджета)</t>
  </si>
  <si>
    <t>Расходы на обеспечение питанием детей в муниципальных дошкольных учреждениях льготной категории граждан</t>
  </si>
  <si>
    <t>Основное мероприятие «Реализация целенаправленных мер по профилактике употребления наркотиков, нарушений общественного порядка  на территории городского округа»</t>
  </si>
  <si>
    <t>Организация и проведение акции "За здоровый образ жизни"</t>
  </si>
  <si>
    <t>Организация и проведение профилактической акции "Безопасность на объектах железнодорожного транспорта"</t>
  </si>
  <si>
    <t>2023 год</t>
  </si>
  <si>
    <t>Приобретение мебели и оборудования для создания комфортных и безопасных условий оказания гражданам социальных услуг в общественной организации "Дом ветеранов" г.Биробиджан</t>
  </si>
  <si>
    <t>Межбюджетные трансферты</t>
  </si>
  <si>
    <t>О.А. Холковская</t>
  </si>
  <si>
    <t>Внесение изменений в программу</t>
  </si>
  <si>
    <t>Капитальный ремонт общего имущества муниципального жилищного фонда городского округа</t>
  </si>
  <si>
    <t>Основное мероприятие "Обеспечение функционирования и развития муниципальных учреждений дополнительного образования в сфере культуры"</t>
  </si>
  <si>
    <t>Разработка проектно-сметной документации по благоустройству территории стадиона «Дружба»</t>
  </si>
  <si>
    <t>Разработка проектно-сметной документации по благоустройству территории физкультурно-оздоровительного комплекса открытого типа городского округа</t>
  </si>
  <si>
    <t>Дотации</t>
  </si>
  <si>
    <t>Подпрограмма "Укрепление межнационального и межконфессионального согласия на территории муниципального образования "Город Биробиджан "Еврейской автономной области в 2020-2022 годах"</t>
  </si>
  <si>
    <t>Основное мероприятие «Организация и проведение мероприятий, направленных на укрепление единства наций и гармонизацию межнациональных отношений в муниципальном образовании "Город Биробиджан" Еврейской автономной области»</t>
  </si>
  <si>
    <t xml:space="preserve">Поддержка некоммерческих организаций, осуществляющих свою деятельность в части межнационального и межконфессионального согласия </t>
  </si>
  <si>
    <t>Первый заместитель главы мэрии города</t>
  </si>
  <si>
    <t>по экономике и финансам - начальник</t>
  </si>
  <si>
    <t>Разработка проектно-сметной документации по  капитальному ремонту, реконструкции муниципального жилищного фонда городского округа</t>
  </si>
  <si>
    <t>Продвижение муниципального образования "Город Биробиджан" Еврейской автономной области за пределами городского округа</t>
  </si>
  <si>
    <t>Федеральный проект «Современная школа»</t>
  </si>
  <si>
    <t>Капитальные вложения в объекты государственной (муниципальной) собственности</t>
  </si>
  <si>
    <t xml:space="preserve">Создание новых мест в общеобразовательных организациях </t>
  </si>
  <si>
    <t>Основное мероприятие «Развитие и поддержка кадрового потенциала муниципальных учреждений, оказывающих услуги по спортивной подготовке»</t>
  </si>
  <si>
    <t xml:space="preserve">Подготовка, переподготовка и повышение квалификации работников муниципальных учреждений </t>
  </si>
  <si>
    <t>Осуществление отдельных государственных полномочий по организации мероприятий при осуществлении деятельности по обращению с животными без владельцев</t>
  </si>
  <si>
    <t>Основное мероприятие «Мероприятия, направленные на развитие системы финансовой и информационно-консультационной поддержки субъектов малого и среднего предпринимательства, развитие деловой и инвестиционной активности малого бизнеса»</t>
  </si>
  <si>
    <t>Поддержка начинающих субъектов малого предпринимательства, включающая в себя субсидирование части затрат субъектам малого предпринимательства (гранты)</t>
  </si>
  <si>
    <t>Организационная, информационная, консультационная поддержка в сфере малого и среднего предпринимательства</t>
  </si>
  <si>
    <t>Основное мероприятие «Мероприятия, направленные на развитие туризма на территории городского округа»</t>
  </si>
  <si>
    <t>Перевод информации о городском округе со страницы официального интернет-сайта мэрии города на китайский, английский языки</t>
  </si>
  <si>
    <t>Подпрограмма  «Содействие развитию средств массовой информации на территории муниципального образования «Город Биробиджан» Еврейской автономной области  в 2020-2022 годах»</t>
  </si>
  <si>
    <t>Основное мероприятие «Обеспечение открытости социально значимой информации, формирование и изучение общественного мнения о деятельности мэрии города  муниципального образования «Город Биробиджан» Еврейской автономной области»</t>
  </si>
  <si>
    <t>Поддержка муниципальной информационной газеты «МИГ»</t>
  </si>
  <si>
    <t>Основное мероприятие «Обеспечение деятельности  и укрепление материально технической базы муниципальных  учреждений, осуществляющих спортивную подготовку в соответствии с федеральными стандартами спортивной подготовки»</t>
  </si>
  <si>
    <t>Основное мероприятие "Создание условий для развития массовой физической культуры и спорта, профилактики заболеваний и формирования здорового образа жизни на территории городского округа"</t>
  </si>
  <si>
    <t>Основное мероприятие "Развитие спорта высших достижений, совершенствование системы отбора и подготовки спортивного резерва для спортивных сборных команд городского округа"</t>
  </si>
  <si>
    <t>Адресная поддержка спортсменов, показывающих высокие спортивные результаты и их тренеров</t>
  </si>
  <si>
    <t>Обеспечение государственных гарантий прав граждан на получение общедоступного и бесплатного  начального общего, основного общего, среднего  общего образования, а также дополнительного образования в муниципальных общеобразовательных организациях</t>
  </si>
  <si>
    <t>- Капитальный ремонт пришкольной территории муниципального бюджетного общеобразовательного учреждения «Лицей № 23 с (этнокультурным) еврейским компонентом» муниципального образования "Город Биробиджан" Еврейской автономной области</t>
  </si>
  <si>
    <t>Основное мероприятие "Мероприятия, направленные на организацию празднования 85-летия образования города Биробиджана</t>
  </si>
  <si>
    <t>Ежемесячная социальная выплата молодым специалистам-учителям муниципальных общеобразовательных учреждений муниципального образования "Город Биробиджан" Еврейской автономной области</t>
  </si>
  <si>
    <t>Основное мероприятие «Реализация мероприятий, направленных на благоустройство территорий спортивных объектов (комплексов), расположенных на территории городского округа, оборудование объектов системой видеонаблюдения и инженерной инфраструктурой»</t>
  </si>
  <si>
    <t>Разработка проектно-сметной документации по благоустройству территорий спортивных объектов муниципального бюджетного учреждения "Спортивная школа", расположенных в районе стадиона "Дружба"</t>
  </si>
  <si>
    <t>Подпрограмма "Создание условий для развития культурно-досуговой и театральной деятельности на территории муниципального образования "Город Биробиджан" Еврейской автономной области в 2022-2024 годах"</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</si>
  <si>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(101 2 02 45424 04 0000 150)</t>
  </si>
  <si>
    <t>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(101 2 02 30024 04 0009 150)</t>
  </si>
  <si>
    <t>Оказание социальной поддержки детям, находящимся в трудной жизненной ситуации, и детям из малоимущих семей, обучающимся в общеобразовательных учреждениях городского округа, по проезду на автомобильном транспорте общего пользования по маршрутам регулярных перевозок, не имеющим права на получение мер социальной поддержки по проезду на маршрутах регулярных перевозок в транспорте общего пользования, предусмотренных законодательством Российской Федерации и Еврейской автономной области, с применением микропроцессорной пластиковой карты «Карта школьника»</t>
  </si>
  <si>
    <t>Текущее содержание уличного освещения городского округа</t>
  </si>
  <si>
    <t xml:space="preserve">Технологическое присоединение линий уличного освещения и объектов электроснабжения городского округа к электроустановкам </t>
  </si>
  <si>
    <t>Осуществление регулярных перевозок пассажиров и багажа автомобильным транспортом по регулируемым тарифам муниципального образования «Город Биробиджан» Еврейской автономной области по муниципальным маршрутам регулярных перевозок</t>
  </si>
  <si>
    <t>Муниципальная программа № 2 "Развитие культуры, искусства и библиотечной системы в  муниципальном образовании "Город Биробиджан" Еврейской автономной области в 2022-2024 годах"</t>
  </si>
  <si>
    <t>Муниципальная программа № 7 "Развитие физической культуры и спорта в  муниципальном образовании "Город Биробиджан" Еврейской автономной области в 2022-2024 годах"</t>
  </si>
  <si>
    <t>Информатизация муниципальной казны</t>
  </si>
  <si>
    <t>Техническая инвентаризация и паспортизация объектов недвижимости городского округа</t>
  </si>
  <si>
    <t>Создание изготовление книги, посвященной 85-летию образования города Биробиджан</t>
  </si>
  <si>
    <t>Обновление и укрепление материально – технической базы муниципальных учреждений</t>
  </si>
  <si>
    <t>Оказание образовательных услугв рамках системы персонифицированного финансирования дополнительного образования детей</t>
  </si>
  <si>
    <t>Разработка проектной документации на демонтаж жилых и нежилых зданий</t>
  </si>
  <si>
    <t>Оплата электроэнергии, потребленной объектами уличного освещения и светофорного хозяйства, мероприятия, направленные на энергосбережение и повышение энергетической эффективности использования энергетических ресурсов системы уличного освещения муниципального образования "Город Биробиджан" Еврейской автономной области</t>
  </si>
  <si>
    <t>Основное мероприятие «Мероприятия, направленные на выявление, поддержку и развитие одаренных детей и молодежи»</t>
  </si>
  <si>
    <t>Субвенции на реализацию закона Еврейской автономной области "Об определении норматиров финансирования на получение общедоступного и бесплатного начального общего,основного общего,среднего общего образования,а также обеспечение дополнительного образования детей в общеобразовательных организациях,расположенных на территории Еврейской автономной области  (101 202 39999 04 0010 150)</t>
  </si>
  <si>
    <t>Субсидии бюджетам городских округов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( 101 2 02 25098 04 0000 150)</t>
  </si>
  <si>
    <t>Федеральный проект "Спорт - норма жизни"</t>
  </si>
  <si>
    <t>Содержание и обслуживание муниципальной казны</t>
  </si>
  <si>
    <t>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(101 2 02 25179 04 0000 150)</t>
  </si>
  <si>
    <t>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(101 2 02 35303 04 0000 150)</t>
  </si>
  <si>
    <t>Основное мероприятие "Мероприятия по защите информации в мэрии города"</t>
  </si>
  <si>
    <t>Проведение мероприятий на объектах информатизации мэрии города, предназначенных для работы со сведениями, составляющими государственную тайну</t>
  </si>
  <si>
    <t xml:space="preserve">Проведение мероприятий в муниципальных информационных системах мэрии города, обрабатывающих конфиденциальную информацию </t>
  </si>
  <si>
    <t>Подпрограмма  "Активизация участия населения в местном самоуправлении в муниципальном образовании "Город Биробиджан" Еврейской автономной области в 2023-2025 годах"</t>
  </si>
  <si>
    <t>Обновление и укрепление материально-технической базы муниципальных учреждений</t>
  </si>
  <si>
    <t>Cубвенции на реализацию закона Еврейской автономной области «О наделении органов местного самоуправления муниципальных районов, городского округа Еврейской автономной области отдельными государственными полномочиями по предоставлению многодетным семьям, в которых одновременно трое и более детей посещают муниципальные образовательные организации, реализующие образовательную программу дошкольного образования, компенсационной выплаты за присмотр и уход за детьми в муниципальных образовательных организациях, реализующих образовательную программу дошкольного образования ( 101 202 39999 04 0080 150)</t>
  </si>
  <si>
    <t xml:space="preserve">Государственная поддержка  организаций , входящих в систему спортивной подготовки </t>
  </si>
  <si>
    <t xml:space="preserve"> Компенсационная выплата за присмотр и уход за детьми, многодетным семьям в которых одновременно трое и более детей посещают государственные, муниципальные или частные образовательные организации, реализующие образовательную программу дошкольного образования
</t>
  </si>
  <si>
    <t>Благоустройство территорий дошкольных образовательных учреждений в г. Биробиджане (не менее 6)</t>
  </si>
  <si>
    <t>Реализация мероприятий планов социального развития центров экономичского роста субъектов РФ, входящих в состав ДФО (Модернизация наружного освещения мунципального образования "Город Биробидажан" ЕАО)</t>
  </si>
  <si>
    <r>
      <t xml:space="preserve">Основное мероприятие </t>
    </r>
    <r>
      <rPr>
        <i/>
        <sz val="11"/>
        <rFont val="Times New Roman"/>
        <family val="1"/>
        <charset val="204"/>
      </rPr>
      <t>«</t>
    </r>
    <r>
      <rPr>
        <b/>
        <i/>
        <sz val="11"/>
        <rFont val="Times New Roman"/>
        <family val="1"/>
        <charset val="204"/>
      </rPr>
      <t>Мероприятия, направленные на укрепление и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муниципального образования «Город Биробиджан»</t>
    </r>
  </si>
  <si>
    <t>Субсидии бюджетам городских округов на приведение в нормативное состояние автомобильных дорог и искуственных дорожных сооружений ( 101 2 02 25394 04 0000 150)</t>
  </si>
  <si>
    <t>Субсидии бюджетам городских округов на поддержку творческой деятельности и техническое оснащение детских и кукольных театров ( 101 2 02 25517 04 0000 150)</t>
  </si>
  <si>
    <t>Иной межбюджетный трансферт ( 101 2 02 45454 04 0000 150)</t>
  </si>
  <si>
    <t>Поддержка творческой деятельности и техническое оснащение детских и кукольных театров (техническое оснащение театра)</t>
  </si>
  <si>
    <t>муниципальный дорожный фонд</t>
  </si>
  <si>
    <t>дотация (лучшая муниципальная практика)</t>
  </si>
  <si>
    <t xml:space="preserve"> - областные средства</t>
  </si>
  <si>
    <t xml:space="preserve"> - городские средства</t>
  </si>
  <si>
    <t>Оценка накопленного вреда окружающей среде на объекте «битумная яма»</t>
  </si>
  <si>
    <t>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в том числе за счет:</t>
  </si>
  <si>
    <t>Субсидии бюджетам городских округов на государственную поддержку организаций, входящих в систему спортивной подготовки (101  2 02 25081 04 0000 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</si>
  <si>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(2 02 20302 04 0000 150)</t>
  </si>
  <si>
    <t>природоохранные платежи (7-ФЗ от 10.01.2022)</t>
  </si>
  <si>
    <t>Расходы на обеспечение деятельности (оказание услуг, выполнение работ) МБУ "ЦГБ и ее филиалы)</t>
  </si>
  <si>
    <t>Основное мероприятие "Обеспечение функционирования и развития муниципальных библиотек"</t>
  </si>
  <si>
    <t>Расходы на обеспечение деятельности (оказание услуг, выполнение работ) МАОУДО "ЦДТ"</t>
  </si>
  <si>
    <t>Расходы на обеспечение деятельности (оказание услуг, выполнение работ) муниципального бюджетного учреждения дополнительного образования "Спортивная школа"</t>
  </si>
  <si>
    <t>Основное мероприятие "Организация и проведение мероприятий ТОС"</t>
  </si>
  <si>
    <t>Организация и  проведение конкурса социально значимых проектов органов ТОС</t>
  </si>
  <si>
    <t>Муниципальная программа № 4 "Развитие институтов гражданского общества в  муниципальном образовании "Город Биробиджан" Еврейской автономной области в 2023-2025 годах"</t>
  </si>
  <si>
    <t>Прочие дотации бюджетам городских округов (101 2 02 19999 04 0000 150)</t>
  </si>
  <si>
    <t>Мероприятия по изучению и сохранению культурного наследия</t>
  </si>
  <si>
    <t>Муниципальная программа № 1 «Обеспечение безопасности жизнедеятельности населения в муниципальном образовании «Город Биробиджан» Еврейской автономной области в 2023 – 2025 годах»</t>
  </si>
  <si>
    <t>Подпрограмма «Предупреждение и ликвидация последствий чрезвычайных ситуаций в муниципальном образовании «Город Биробиджан» Еврейской автономной области в 2023 – 2025 годах»</t>
  </si>
  <si>
    <t xml:space="preserve">Обеспечение функционирования системы экстренного оповещения населения на территории городского округа </t>
  </si>
  <si>
    <t xml:space="preserve">Основное мероприятие «Мероприятия, направленные на предупреждение чрезвычайных ситуаций  и несчастных случаев на водных объектах городского округа </t>
  </si>
  <si>
    <t>Организация дежурств спасателей на водных объектах городского округа</t>
  </si>
  <si>
    <t>Подготовка и обучение квалифицированного персонала спасателей на водных объектах городского округа</t>
  </si>
  <si>
    <t>Установка запрещающих знаков на водных объектах городского округа</t>
  </si>
  <si>
    <t xml:space="preserve">Обслуживание гидротехнических сооружений и пожарных резервуаров на территории городского округа </t>
  </si>
  <si>
    <t xml:space="preserve">Выполнение работ по оборудованию водомерных постов </t>
  </si>
  <si>
    <t>Подпрограмма «Профилактика терроризма, экстремизма и пожарной безопасности в муниципальном образовании «Город Биробиджан» Еврейской автономной области в 2023 – 2025 годах»</t>
  </si>
  <si>
    <t xml:space="preserve">Разработка технической документации на выполнение работ по оборудованию системы видеонаблюдения правоохранительного сегмента АПК «Безопасный город» </t>
  </si>
  <si>
    <t>Устройство минерализованной полосы</t>
  </si>
  <si>
    <t>Приобретение и оборудование пожарных резервуаров на территории поселков частного жилого сектора</t>
  </si>
  <si>
    <t>Подпрограмма «Профилактика наркомании, правонарушений в муниципальном образовании «Город Биробиджан» Еврейской автономной области в 2023-2025 годах»</t>
  </si>
  <si>
    <t>Основное мероприятие «Поддержка муниципальных предприятий городского округа, оказывающих услуги населению»</t>
  </si>
  <si>
    <t>Муниципальная программа № 8 «Модернизация объектов коммунальной инфраструктуры в муниципальном образовании «Город Биробиджан» Еврейской автономной области в 2023-2025 годах»</t>
  </si>
  <si>
    <t>2025 год</t>
  </si>
  <si>
    <t>Обеспечение эффективного функционирования МКУ "Управление по делам гражданской обороны и чрезвычайным ситуациям"</t>
  </si>
  <si>
    <t>Мероприятия по повышению уровня антитеррористической защищенности социально важных объектов городского округа, мест массового пребывания людей</t>
  </si>
  <si>
    <t>Усиление антитеррористической защищенности муниципальных образовательных учреждений</t>
  </si>
  <si>
    <t>Мероприятия по обеспечению первичных мер пожарной безопасности  на территории городского округа</t>
  </si>
  <si>
    <t>Расходы на обеспечение культурно- досуговой деятельности(оказание услуг, выполнение работ) учреждений культурно-досугового типа (ЦК и Д)+630; (ГДК)+1068; (кудесник)+845</t>
  </si>
  <si>
    <t>Разработка проектно-сметной документации на проведение капиатльного ремонта зданий МБУ "Городской дворец  культуры" и МБУ "Театр кукол "Кудесник" и проведение ее экспертизы (30% стоимости выполненных работ)</t>
  </si>
  <si>
    <t>Обновление и укрепление материально - технической базы муниципальных учреждений</t>
  </si>
  <si>
    <t>Поддержка творческой деятельности и техническое оснащение детских и кукольных театров</t>
  </si>
  <si>
    <t>Проведение мероприятий, посвященных празднованию 85-летия образования города Биробиджана</t>
  </si>
  <si>
    <t>Расходы на обеспечение деятельности (оказание услуг, выполнение работ) муниципальных учреждений дополнительного образования в сфере культуры  (ДМШ)</t>
  </si>
  <si>
    <t>Участие одаренных детей в конкурсах, фестивалях, выставках, пленэрах различных уровней</t>
  </si>
  <si>
    <t>Обновление и укрепление материально - технической базы муниципальных учреждений (дмш)</t>
  </si>
  <si>
    <t>Участие одаренных детей в конкурсах, фестивалях, выставках, пленэрах различных уровней (дмш)</t>
  </si>
  <si>
    <t>Основное мероприятие "Развитие профессионального театрального искусства"</t>
  </si>
  <si>
    <t>Подпрограмма "Организация библиотечного обслуживания на территории муниципального образования "Город Биробиджан" Еврейской автономной области в 2022-2024 годах"</t>
  </si>
  <si>
    <t>Основное мероприятие "Обеспечение функционирование и развития  муниципальных библиотек"</t>
  </si>
  <si>
    <t>Обновление книжного фонда МБУ "ЦГБ и ее филиалы"</t>
  </si>
  <si>
    <t>Субсидия на государственную поддержку отрасли культуры</t>
  </si>
  <si>
    <t>Основное мероприятие "Обеспечение модернизации муниципальных библиотек"</t>
  </si>
  <si>
    <t>Выполнение ремонтных работ в здании филиала № 1 МБУ "ЦГБ и ее филиалы"</t>
  </si>
  <si>
    <t>Разработка дизайн-проекта библиотеки филиала №3 "ЦГБ и ее филиалы"</t>
  </si>
  <si>
    <t xml:space="preserve">Поддержка отрасли культуры за счет средств резервного фонда Правительства Российской Федерации </t>
  </si>
  <si>
    <t>Разработка проектно - сметной документации, заключений, экспертиз по обследованию строительных конструкций и сооружений</t>
  </si>
  <si>
    <t>Основное мероприятие "Развитие и поддержка кадрового потенциала в сфере культуры и дополнительного образования"</t>
  </si>
  <si>
    <t>3.1. Подпрограмма "Развитие дошкольного, общего и дополнительного образования детей в муниципальном образовании "Город Биробиджан" Еврейской автономной области в 2022-2024 годах"</t>
  </si>
  <si>
    <t>Компенсационная выплата за присмотр и уход за детьми в государственных, муниципальных или частных образовательных организациях, реализующих образовательные программы дошкольного образования, многодетным семьям, в которых одновременно трое и более детей посещают государственные, муниципальные или частные образовательные организации, реализующие образовательные программы дошкольного образования</t>
  </si>
  <si>
    <t>Организация бесплатного питания детей из малообеспеченных семей, находящихся в трудной жизненной ситуации, обучающихся в муниципальных общеобразовательных учреждениях городского округа</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</si>
  <si>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федерального и областного бюджетов</t>
  </si>
  <si>
    <t>Реконструкция МАОУДО "Центр детского творчества" в муниципальном образовании "Город Биробиджан" Еврейской автономной области, в т.ч. 10000,0 - ф.б.; 101,0 -гор. б-т ЖКХ</t>
  </si>
  <si>
    <t>Разработка проектной документации и капитальный ремонт пришкольной территории МБОУ "Средняя общеобразовательная школа № 7",  в т.ч. 3500,0 - ф.б.; 35,4 -гор. б-т (2020 год) 404,9 - гор. Б-т (2021 год)</t>
  </si>
  <si>
    <t>- разработка ПСД (СОШ № 7)</t>
  </si>
  <si>
    <t>- капитальный ремонт пришкольной территории (ЖКХ), в т.ч.40084,8 - ф.б.; 404,9 -гор. б-т</t>
  </si>
  <si>
    <t>Разработка проектной документации и капитальный ремонт пришкольной территории МБОУ "Лицей № 23",  в т.ч. 3500,0 - ф.б.; 35,4 -гор. б-т (2020 год) 404,9 - гор. Б-т (2021 год)</t>
  </si>
  <si>
    <t>- разработка ПСД (лицей № 23)</t>
  </si>
  <si>
    <t>- капитальный ремонт пришкольной территории (ЖКХ), в т.ч.40084,4 - ф.б.; 404,9 -гор. б-т</t>
  </si>
  <si>
    <t>Реконструкция МАОУДО «Центр детского творчества» в муниципальном образовании «Город Биробиджан» Еврейской автономной области</t>
  </si>
  <si>
    <t>3.3 Подпрограмма "Обеспечение реализации муниципальной программы "Развитие образования в муниципальном образовании "Город Биробиджан" Еврейской автономной области в 2016-2018 годах" и прочие мероприятия в области образования"</t>
  </si>
  <si>
    <t>Ежемесячная социальная выплата молодым специалистам - учителям муниципальных общеобразовательных учреждений муниципального образования "Город Биробиджан" Еврейской автономной области</t>
  </si>
  <si>
    <t>Расходы на обеспечение деятельности (оказание услуг, выполнение работ) муниципальных учреждений (экономия по ком. услугам - 107,0 т.руб.; з/плата с начисл. +217,8 т. руб.)</t>
  </si>
  <si>
    <t>Оказание содействия Советам микрорайонов</t>
  </si>
  <si>
    <t>Оплата коммунальных услуг и услуг по содержанию нежилых помещений, предоставленных для работы органов ТОС</t>
  </si>
  <si>
    <t>Подпрограмма  "Содействие развитию средств массовой информации на территории муниципального образования "Город Биробиджан" Еврейской автономной области  в 2020-2022 годах"</t>
  </si>
  <si>
    <t>Основное мероприятие "Обеспечение открытости социально значимой информации, формирование и изучение общественного мнения о деятельности мэрии города  муниципального образования "Город Биробиджан" Еврейской автономной области"</t>
  </si>
  <si>
    <t>Поддержка муниципальной информационной газеты "МИГ"</t>
  </si>
  <si>
    <t>Основное мероприятие «Обеспечение деятельности муниципальных учреждений, осуществляющих спортивную подготовку детей и подростков городского округа»</t>
  </si>
  <si>
    <t>Расходы на обеспечение деятельности (оказание услуг, выполнение работ) муниципальных учреждений (заработная плата с начислениями)</t>
  </si>
  <si>
    <t>Основное мероприятие "Совершенствование материально-технической базы для занятий физической культурой и спортом в муниципальных учреждениях, осуществляющих спортивную подготовку в соответствии с федеральными стандартами спортивной подготовки"</t>
  </si>
  <si>
    <t>Приобретение спортивного инвентаря и оборудования (за счет средств областного бюджета)</t>
  </si>
  <si>
    <t xml:space="preserve">Ремонт здания зала бокса </t>
  </si>
  <si>
    <t>Оценка имущества, земельных участков, мест установки рекламных конструкций</t>
  </si>
  <si>
    <t>Изготовление рекламных конструкций</t>
  </si>
  <si>
    <t xml:space="preserve">Разработка проектно-сметной документации по строительству, реконструкции, ремонту ливневой канализации, включая топографо-геодезические работы местности городского округа </t>
  </si>
  <si>
    <t>Обслуживание и ремонт ливневой канализации</t>
  </si>
  <si>
    <t>Школьники</t>
  </si>
  <si>
    <t>Пенсионеры</t>
  </si>
  <si>
    <t>Возмещение перевозчикам затрат, связанных с выплатой вознаграждения Оператору, обеспечивающему обслуживание микропроцессорных пластиковых карт "Социальная карта", "Карта школьника", применяемых для льготного проезда по муниципальным маршрутам гражданами льготной категории</t>
  </si>
  <si>
    <t>Оказание услуг по обслуживанию микропроцессорных пластиковых карт "Социальная карта", "Карта школьника" и программному сопровождению в соответствии с установленным законодательством порядком для обеспечения нужд муниципального образования "Город Биробиджан" Еврейской автономной области</t>
  </si>
  <si>
    <t>Замена деревянных оконных блоков на оконные блоки из ПВХ профилей в муниципальных учреждениях городского округа (в здании МБДОУ "ЦРР Детский сад № 44")</t>
  </si>
  <si>
    <t>Демонтаж и вывоз с объектов некапитального строительства из дворовых территорий городского округа по поступившим заявкам</t>
  </si>
  <si>
    <t>Содержание и уборка территорий улиц, площадей, тротуаров (за исключением придомовых территорий), мостов городского округа</t>
  </si>
  <si>
    <t xml:space="preserve">Очистка территории городского округа от несанкционированных свалок, мест размещения коммунальных и прочих видов отходов </t>
  </si>
  <si>
    <t>Текущее содержание скверов, площадей, памятников, обелисков и мемориальных  досок, включая их частичную реставрацию</t>
  </si>
  <si>
    <t>Газоснабжение монументального объекта "Огонь Славы" (оплата за использование сжиженного газа)</t>
  </si>
  <si>
    <t>Благоустройство детских и спортивных площадок на территории городского округа (областные средства)</t>
  </si>
  <si>
    <t>Комплексное оформление мест проведения мероприятий (областные средства)</t>
  </si>
  <si>
    <t>Основное мероприятие "Приобретение и сопровождение программного обеспечения "</t>
  </si>
  <si>
    <t>Сопровождение программного обеспечения информационных систем</t>
  </si>
  <si>
    <t xml:space="preserve">Приобретение постоянных лицензий на программное обеспечение </t>
  </si>
  <si>
    <t>Основное мероприятие "Приобретение и техническое сопровождение компьютерного оборудования и оргтехники"</t>
  </si>
  <si>
    <t>Приобретение оргтехники, запасных частей и расходных материалов</t>
  </si>
  <si>
    <t>Услуги по ремонту и обслуживанию оргтехники</t>
  </si>
  <si>
    <t>Основное мероприятие «Мероприятия по защите информации»</t>
  </si>
  <si>
    <t>Защита сведений, составляющих государственную тайну</t>
  </si>
  <si>
    <t>Защита информации в муниципальных информационных системах</t>
  </si>
  <si>
    <t>Основное мероприятие "Предоставление социальных выплат молодым семьям на приобретение (строительство) жилья" за счет средств городского бюджета</t>
  </si>
  <si>
    <t>Основное мероприятие "Мероприятия, направленные на обеспечение градостроительной деятельности в муниципальном образовании "Город Биробиджан" Еврейской автономной области"</t>
  </si>
  <si>
    <t>Основное мероприятие "Мероприятия по постановке на кадастровый учёт сведений о границах территориальных зон муниципального образования "Город Биробиджан" Еврейской автономной области"</t>
  </si>
  <si>
    <t>Корректировка правил землепользования и застройки муниципального образования "Город Биробиджан" Еврейской автономной области</t>
  </si>
  <si>
    <t xml:space="preserve">Остаток средств на 01.01.2021 </t>
  </si>
  <si>
    <t>за счет целевого остатка средств на счете на 01.01.2021 (муниципальный дорожный фонд)</t>
  </si>
  <si>
    <t>за счет целевого остатка средств на счете на 01.01.2021</t>
  </si>
  <si>
    <t>Прочие дотации</t>
  </si>
  <si>
    <t xml:space="preserve">Межбюджетные трансферты </t>
  </si>
  <si>
    <t>О. А. Холковская</t>
  </si>
  <si>
    <t xml:space="preserve">Выполнение работ по установке молниезащиты в муниципальных дошкольных образовательных организациях муниципального образования «Город Биробиджан» Еврейской автономной области </t>
  </si>
  <si>
    <t>Установка ограждения по периметру территорий муниципальных дошкольных образовательных организаций муниципального образования «Город Биробиджан» Еврейской автономной области</t>
  </si>
  <si>
    <t>Приобретение и установка дополнительных камер для системы видеонаблюдения в муниципальных дошкольных и общеобразовательных организациях муниципального образования «Город Биробиджан» Еврейской автономной области</t>
  </si>
  <si>
    <t>Муниципальная программа № 18 "Информатизация и защита информации мэрии города муниципального образования "Город Биробиджан" Еврейской автономной области в 2023-2025 годах"</t>
  </si>
  <si>
    <t>Основное мероприятие "Приобретение и сопровождение программных продуктов для обеспечения нужд мэрии города"</t>
  </si>
  <si>
    <t>Информационно - технологическое сопровождение, обновление и продление лицензий на эксплуатируемое программное обеспечение мэрии города</t>
  </si>
  <si>
    <t xml:space="preserve">Приобретение постоянных лицензий на программное обеспечение мэрии города </t>
  </si>
  <si>
    <t>Основное мероприятие "Мероприятия, направленные на обеспечение отдыха детей в каникулярное время"</t>
  </si>
  <si>
    <t>Организация отдыха детей, состоящих на различных видах учета; детей, находящихся в трудной жизненной ситуации и детей из малообеспеченных семей</t>
  </si>
  <si>
    <t>Мероприятия по трудоустройству несовершеннолетних граждан в период  каникул</t>
  </si>
  <si>
    <t>Развитие образовательных организаций посредством конкурсного движения</t>
  </si>
  <si>
    <t>Выявление, поддержка и развитие одаренных детей и молодежи</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</si>
  <si>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(101 2 02 45179 04 0000 150)</t>
  </si>
  <si>
    <t>Субсидии бюджетам городских округов на реализацию мероприятий по обеспечению жильем молодых семей (101 2 02 25497 04 0000 150)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</si>
  <si>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</si>
  <si>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Оказание услуг по организации питания детей в оздоровительных лагерях с дневным пребыванием в каникулярное время, за счет средств областного бюджета</t>
  </si>
  <si>
    <t>Основное мероприятие "Предоставление и обеспечение доступности общего образования"</t>
  </si>
  <si>
    <t xml:space="preserve">Мероприятия по замене и установке бордюрного камня; ремонту дорожных и пешеходных ограждений; ремонту пешеходных мостов </t>
  </si>
  <si>
    <t xml:space="preserve">Основное мероприятие "Приобретение и обслуживание компьютерного, сетевого и периферийного оборудования для обеспечения нужд мэрии города" </t>
  </si>
  <si>
    <t>Приобретение компьютерного, сетевого и периферийного оборудования, запасных частей и расходных материалов к ним для нужд мэрии города</t>
  </si>
  <si>
    <t xml:space="preserve">Услуги по ремонту или утилизации компьютерного, сетевого, периферийного оборудования и заправке катриджей для нужд мэрии города </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</si>
  <si>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(101 2 02 30029 04 0000 150)</t>
  </si>
  <si>
    <t>Прочие субвенции бюджетам городских округов (Субвенции на реализацию закона Еврейской автономной области «Об определении нормативов финансирования на получение общедоступного и бесплатного начального общего, основного общего, среднего общего образования, а также обеспечение дополнительного образования детей в общеобразовательных организациях, расположенных на территории Еврейской автономной области) (101 2 02 39999 04 0010 150)</t>
  </si>
  <si>
    <t>Компенсация части родительской платы за присмотр и уход за детьми, осваивающими образовательные программы дошкольного образования в образовательных организациях</t>
  </si>
  <si>
    <t>Разработка проектно-сметной документации по ликвидации городской свалки отходов</t>
  </si>
  <si>
    <t>Основное мероприятие «Мероприятия по защите населения от болезней, общих для человека и животных, и созданию на территории муниципального образования «Город Биробиджан» Еврейской автономной области экологически безопасной среды для жизнедеятельности населения»</t>
  </si>
  <si>
    <t>Разработка проектно-сметной документации накопленного вреда окружающей среде по объектам «битумные ямы»</t>
  </si>
  <si>
    <t>Проведение работ по ликвидации свалки отходов</t>
  </si>
  <si>
    <t>Процентные платежи по муниципальному долгу</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</si>
  <si>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(101 2 02 35120 04 0000 150)</t>
  </si>
  <si>
    <t>Приобретение специализированной  техники по уходу за искусственными футбольными покрытиями спортивных объектов МБУДО "Спортивная школа"</t>
  </si>
  <si>
    <t>Демонтаж рекламных конструкций</t>
  </si>
  <si>
    <t>Основное мероприятие «Мероприятия, направленные на освобождение земельных участков от незаконно установленных и бесхозяйных объектов движимого имущества»</t>
  </si>
  <si>
    <t>Оказание услуг по хранению незаконно установленных и бесхозяйных объектов движимого имущества</t>
  </si>
  <si>
    <t>Оценка незаконно установленных и бесхозяйных объектов движимого имущества</t>
  </si>
  <si>
    <t>Участие граждан в охране общественного порядка</t>
  </si>
  <si>
    <t>Изготовление печатной продукции по профилактике правонарушений</t>
  </si>
  <si>
    <t>Изготовление наружной социальной рекламы по вопросам профилактики правонарушений</t>
  </si>
  <si>
    <t>Организация и проведение профилактического мероприятия "Скажем наркотикам - нет!"</t>
  </si>
  <si>
    <t>Основное мероприятие "Реализация целенаправленных мер по профилактике правонарушений среди несовершеннолетних на территории городского округа"</t>
  </si>
  <si>
    <t>Организация и проведение профилактической акции "Здоровый образ жизни"</t>
  </si>
  <si>
    <t>Разработка проектно-сметной документации, заключений, экспертиз по обследованию строительных конструкций и сооружений</t>
  </si>
  <si>
    <t>Выполнение ремонтных работ в здании филиала № 3 МБУ "ЦГБ и её филиалы"</t>
  </si>
  <si>
    <t>Основное мероприятие "Обеспечение функционирования централизованной бухгалтерии учреждений культуры"</t>
  </si>
  <si>
    <t>Подготовка, переподготовка и повышение квалификации работников муниципальных учреждений</t>
  </si>
  <si>
    <t>Ремонт и обслуживание колодцев нецентрализованного водоснабжения городского округа</t>
  </si>
  <si>
    <t>Страховая защита муниципального имущества</t>
  </si>
  <si>
    <t xml:space="preserve">Оказание социальной помощи на обеспечение питанием детей из малоимущих семей </t>
  </si>
  <si>
    <t>Проведение конкурса на лучший проект туристического маршрута и туристической карты города</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</si>
  <si>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</si>
  <si>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</si>
  <si>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Прочие субвенции бюджетам городских округов (субвенции на реализацию закона Еврейской автономной области «Об определении нормативов финансирования дошкольных образовательных организаций, расположенных на территории Еврейской автономной области, на получение детьми дошкольного образования») (101 2 02 39999 04 0067 150) </t>
  </si>
  <si>
    <t>Расходы на обеспечение функций органов местного самоуправления</t>
  </si>
  <si>
    <t>Прочие субвенции бюджетам городских округов (субвенции на реализацию закона Еврейской автономной области «Об определении нормативов финансирования на получение общедоступного и бесплатного начального общего, основного общего, среднего общего образования, а также обеспечение дополнительного образования детей в общеобразовательных организациях, расположенных на территории Еврейской автономной области») (101 202 39999 04 0010 150)</t>
  </si>
  <si>
    <t xml:space="preserve">Выполнение работ по ремонту кровли зданий муниципальных образовательных организаций  </t>
  </si>
  <si>
    <t xml:space="preserve">Перераспределение ассигнований </t>
  </si>
  <si>
    <t>Основное мероприятие "Реализация комплекса мер по приспособлению жилых помещений инвалидов и общего имущества в многоквартирных домах, в которых проживают инвалиды, с учетом потребностей инвалидов"</t>
  </si>
  <si>
    <t>Выполнение работ по  переоборудованию жилых помещений инвалидов в зависимости от особенностей ограничения жизнедеятельности инвалидов, а также общего имущества в многоквартирных домах, в которых проживают инвалиды</t>
  </si>
  <si>
    <t>Основное мероприятие «Мероприятия, направленные на обеспечение градостроительной деятельности в муниципальном образовании «Город Биробиджан» Еврейской автономной области»</t>
  </si>
  <si>
    <t>Разработка и утверждение актуализированного документа территориального планирования - Генерального плана муниципального образования «Город Биробиджан» Еврейской автономной области</t>
  </si>
  <si>
    <t>Омсновное мероприятие "Предоставление и обеспечение доступности дошкольного образования"</t>
  </si>
  <si>
    <t>Оказание услуг по присмотру и уходу за детьми отдельных категорий граждан Российской Федерации в организациях, осуществляющих образовательную деятельность, реализующих образовательную программу дошкольного образования (СВО)</t>
  </si>
  <si>
    <t>Расходы на выплаты по оплате труда органов местного самоуправления (Дума)</t>
  </si>
  <si>
    <t xml:space="preserve">Прочие межбюджетные трансферты, передаваемые на возмещение расходов, связанных с оказанием услуг по присмотру и уходу за детьми отдельных категорий граждан Российской Федерации, в организациях, осуществляющих образовательную деятельность, реализующих образовательную программу дошкольного образования, расположенных на территории Еврейской автономной области» (101 2 02 49999 04 0001 150) </t>
  </si>
  <si>
    <t>Уведомление № 05-004/058 от 22.12.2023 г. Департамент финансов правительства Еврейской автономной области</t>
  </si>
  <si>
    <t>Уведомление № 05-004/007 от 22.12.2023 г. Департамент финансов правительства Еврейской автономной области</t>
  </si>
  <si>
    <t>2026 год</t>
  </si>
  <si>
    <t>Предоставление возможности размещения светильников и провода уличного освещения на опорах воздушных линий электропередачи филиала "Электрические сети ЕАО" АО "ДРСК"</t>
  </si>
  <si>
    <t>Муниципальная программа № 10 «Формирование современной городской среды в муниципальном образовании «Город Биробиджан» Еврейской автономной области в 2018-2024 годах»</t>
  </si>
  <si>
    <t>Муниципальная программа № 11 «Создание условий для  развития предпринимательства и туризма на территории муниципального образования «Город Биробиджан» Еврейской автономной области в 2023 – 2025 годах»</t>
  </si>
  <si>
    <t>Основное мероприятие"Создание условий для развития массовой физической культуры и спорта, профилактики заболеваний и формирования здорового образа жизни на территории городского округа"</t>
  </si>
  <si>
    <t>Расходы на обеспечение деятельности (оказание услуг, выполнение работ) муниципальных  учреждений (монтаж охранно-пожарной сигнализации в помещении упр. ЖКХ, замена окон в упр. образования, ком. платежи, фонд оплаты труда ЦБ мэрии, приобретение формен. одежды ГОиЧС)</t>
  </si>
  <si>
    <t>Субвенции бюджетам городских округов на ежемесячное денежное вознаграждение за классное руководство (101 2 02 30021 04 0009 150)</t>
  </si>
  <si>
    <t>Субсидии бюджетам городских округов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( 101 2 02 25505 04 0000 150 )</t>
  </si>
  <si>
    <t>Разработка проектов организации дорожного движения автомобильных дорог общего пользования местного значения</t>
  </si>
  <si>
    <t>Предоставление субсидий на финансовое обеспечение затрат в целях предупреждения банкротства и восстановления платежеспособности муниципальному казенному предприятию «Городская управляющая компания»</t>
  </si>
  <si>
    <t>Разработка проектно-сметной документации и инженерные изыскания на строительство, реконструкцию, ремонт объектов капитального строительства, благоустройство территорий, в том числе проведение государственной экспертизы проектных решений и достоверности сметной стоимости, а также подготовка технических заданий для проведения закупочных процедур</t>
  </si>
  <si>
    <t>Дотации бюджетам городских округов на частичную компенсацию дополнительных расходов на повышение оплаты труда работников бюджетной сферы (101 202 15009 04 0000 150)</t>
  </si>
  <si>
    <t>Выполнение работ по ремонту козырька стадиона "Дружба" МБУДО "Спортивная школа"</t>
  </si>
  <si>
    <t>областной бюджет</t>
  </si>
  <si>
    <t>городской бюджет</t>
  </si>
  <si>
    <t>федеральный бюджет</t>
  </si>
  <si>
    <t xml:space="preserve">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(Модернизация наружного освещения города Биробиджана (финансовое обеспечение обязательств концедента в рамках концессионного соглашения в соответствии с Федеральным законом от 21 июля 2005 года N 115-ФЗ «О концессионных соглашениях»)), в том числе: </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</si>
  <si>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(Строительство автомобильной дороги до площадки «ДВ Квартал», в том числе выполнение проектно-изыскательских работ и проведение государственной экспертизы (ТОР «Амуро-Хинганская»))</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</si>
  <si>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(Ремонт тротуаров, междворовых и дворовых проездов на территории муниципального образования «Город Биробиджан» Еврейской автономной области)</t>
  </si>
  <si>
    <t>Мероприятия по содержанию уличного освещения в муниципальном образовании «Город Биробиджан» Еврейской автономной области</t>
  </si>
  <si>
    <t xml:space="preserve">Выполнение работ по ремонту входной группы зданий муниципальных образовательных организаций муниципального образования "Город Биробиджан" Еврейской автономной области, в том числе: МБДОУ "Детский сад N 49"
</t>
  </si>
  <si>
    <t>Основное мероприятие "Мероприятия, направленные на обеспечение безопасности в муниципальных дошкольных и общеобразовательных организациях муниципального образования "Город Биробиджан" Еврейской автономной области"</t>
  </si>
  <si>
    <t>Выполнение работ по монтажу автоматической пожарной сигнализации и системы речевого оповещения и эвакуации при пожаре в муниципальных дошкольных и общеобразовательных организациях муниципального образования "Город Биробиджан" Еврейской автономной области</t>
  </si>
  <si>
    <t>Выполнение работ по установке молниезащиты в муниципальных дошкольных образовательных организациях муниципального образования "Город Биробиджан" Еврейской автономной области</t>
  </si>
  <si>
    <t>Установка автономной системы экстренного оповещения о потенциальной угрозе или чрезвычайной ситуации в муниципальных дошкольных и общеобразовательных организациях муниципального образования "Город Биробиджан" Еврейской автономной области</t>
  </si>
  <si>
    <t>Мероприятия по капитальному ремонту, ремонту, реконструкции автомобильных дорог общего пользования</t>
  </si>
  <si>
    <t xml:space="preserve">Подготовка трансформированного снимка территории городского округа (аэрофотосъемка, ортофотоплан) </t>
  </si>
  <si>
    <t>Актуализация документа градостроительного зонирования - Правил землепользования  и застройки  муниципального образования «Город Биробиджан» Еврейской автономной области</t>
  </si>
  <si>
    <t>Программа № 15 "Благоустройство территории в муниципальном образовании "Город Биробиджан" Еврейской автономной области" в 2022-2024 годах"</t>
  </si>
  <si>
    <t>Подпрограмма «Создание условий для развития культурно-досуговой и театральной деятельности на территории муниципального образования «Город Биробиджан» Еврейской автономной области в 2022-2024 годах»</t>
  </si>
  <si>
    <t>Муниципальная программа № 5 «Обеспечение жильем молодых семей в муниципальном образовании «Город Биробиджан» Еврейской автономной области в 2023-2025 годах»</t>
  </si>
  <si>
    <t>Муниципальная программа № 6 «Управление муниципальным имуществом и земельными ресурсами на территории муниципального образования «Город Биробиджан» Еврейской автономной области в 2022 году и плановом периоде 2023-2024 годов»</t>
  </si>
  <si>
    <t>Основное мероприятие «Реконструкция, капитальный ремонт и модернизация объектов коммунальной инфраструктуры городского округа»</t>
  </si>
  <si>
    <t>Реализация мероприятий по реконструкции, капитальному ремонту и модернизации объектов коммунальной инфраструктуры</t>
  </si>
  <si>
    <t xml:space="preserve">Основное мероприятие «Разработка схем тепло-, водоснабжения и водоотведения городского округа» </t>
  </si>
  <si>
    <t>Предоставление субсидий на возмещение части затрат в связи с производством (реализацией) товаров, выполнением работ, оказанием услуг (Муниципальное казенное предприятие «Городская управляющая компания»)</t>
  </si>
  <si>
    <t>Подпрограмма «Развитие пассажирского транспорта в муниципальном образовании «Город Биробиджан» Еврейской автономной области в 2022-2024 годах»</t>
  </si>
  <si>
    <t>Подпрограмма "Организация отдыха  детей в каникулярное время в муниципальном образовании "Город Биробиджан" Еврейской автономной области в 2016-2018 годах"</t>
  </si>
  <si>
    <t>Муниципальная программа № 18 «Информатизация и защита информации мэрии города муниципального образования «Город Биробиджан» Еврейской автономной области в 2023-2025 годах»</t>
  </si>
  <si>
    <t>Муниципальная программа № 17 «Формирование безбарьерной среды для инвалидов в муниципальном образовании  «Город Биробиджан» Еврейской автономной области в 2022-2024 годах»</t>
  </si>
  <si>
    <t xml:space="preserve">Основное мероприятие «Реализация комплекса мер по приспособлению жилых помещений инвалидов и общего имущества в многоквартирных домах, в которых проживают инвалиды, с учетом потребностей инвалидов» </t>
  </si>
  <si>
    <t>Выполнение работ по переоборудованию жилых помещений инвалидов в зависимости от особенностей ограничения жизнедеятельности инвалидов, а также общего имущества в многоквартирных домах, в которых проживают инвалиды</t>
  </si>
  <si>
    <t>Приобретение жилых помещений для последующего предоставления их инвалидам</t>
  </si>
  <si>
    <t>Муниципальная программа № 14 "Обеспечение экологической безопасности и охраны окружающей среды в муниципальном образовании "Город Биробиджан" Еврейской автономной области в 2023-2025 годах"</t>
  </si>
  <si>
    <t>Муниципальная программа  № 12 «Энергосбережение и повышение энергоэффективности в муниципальном образовании «Город Биробиджан» Еврейской автономной области в 2023-2025 годах»</t>
  </si>
  <si>
    <t>Муниципальная программа  № 13 «Капитальный ремонт жилищного фонда в муниципальном образовании «Город Биробиджан» Еврейской автономной области в 2023-2025 годах»</t>
  </si>
  <si>
    <t>Основное мероприятие «Мероприятия, направленные на формирование эффективного механизма управления и обеспечения сохранности жилищного фонда городского округа»</t>
  </si>
  <si>
    <t>Основное мероприятие «Мероприятия, направленные на обеспечение содержания муниципального жилищного фонда городского округа»</t>
  </si>
  <si>
    <t>Оплата взноса на капитальный ремонт общего имущества в многоквартирных домах за жилые и нежилые помещения, находящиеся в муниципальной собственности</t>
  </si>
  <si>
    <t>Муниципальная программа № 11 «Создание условий для  развития предпринимательства и туризма на территории муниципального образования «Город Биробиджан» Еврейской автономной области в 2023-2025 годах»</t>
  </si>
  <si>
    <t>Изготовление рекламно – информационной печатной продукции о туристических ресурсах города</t>
  </si>
  <si>
    <t>Создание короткометражного фильма о туристических возможностях города</t>
  </si>
  <si>
    <t>Основное мероприятие «Реализация комплекса мероприятий, направленных на благоустройство дворовых и общественных территорий городского округа в рамках  реализации программ формирования современной городской среды»</t>
  </si>
  <si>
    <t>Выполнение работ по благоустройству (ремонту) дворовых территорий многоквартирных домов городского округа</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</si>
  <si>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</si>
  <si>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 xml:space="preserve">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(Выполнение работ по благоустройству дворовых территорий муниципального образования «Город Биробиджан» Еврейской автономной  области (благоустройство дальневосточных дворов))
</t>
  </si>
  <si>
    <t>Федеральный проект «Формирование комфортной городской среды»</t>
  </si>
  <si>
    <t>Реализация программ формирования современной городской среды</t>
  </si>
  <si>
    <t>Основное мероприятие «Мероприятия по строительству автомобильных дорог  общего пользования местного значения муниципального образования «Город Биробиджан» Еврейской автономной области»</t>
  </si>
  <si>
    <t>Осуществление дорожной деятельности в отношени автомобильных дорог общего пользования местного значения (областной бюджет)</t>
  </si>
  <si>
    <t>Оказание услуг по осуществлению строительного конроля за выполнением  работ при реализации меропиятий по модернизации наружного освещения городского округа</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</si>
  <si>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(Ремонт тротуаров, междворовых и дворовых проездов на территории муниципального образования «Город Биробиджан» Еврейской автономной области), в том числе:</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</si>
  <si>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(Строительство автомобильной дороги до площадки «ДВ Квартал», в том числе выполнение проектно-изыскательских работ и проведение государственной экспертизы (ТОР «Амуро-Хинганская»)), в том числе:</t>
  </si>
  <si>
    <t>Региональный проект «Региональная и местная дорожная сеть»</t>
  </si>
  <si>
    <t>Основное мероприятие «Организационно-планировочные и инженерные мероприятия, направленные на организацию движения транспортных средств и пешеходов»</t>
  </si>
  <si>
    <t>Мероприятия, направленные на организацию движения транспортных средств и пешеходов</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</si>
  <si>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(Ремонт и обустройство автобусных остановок на территории муниципального образования «Город Биробиджан» Еврейской автономной области, в том числе разработка технической документации)</t>
  </si>
  <si>
    <t>Основное мероприятие «Создание условий для предоставления транспортных услуг населению и организации транспортного обслуживания населения городского округа»</t>
  </si>
  <si>
    <t>Предоставление субсидий на возмещение части затрат в связи с осуществлением перевозок пассажиров муниципальным автомобильным транспортом общего пользования на маршрутах городского сообщения</t>
  </si>
  <si>
    <t>Выполнение работ по ремонту помещений участковых пунктов полиции</t>
  </si>
  <si>
    <t>Муниципальная программа № 19  "Развитие градостроительной и архитектурной деятельности на территории муниципального образования "Город Биробиджан" Еврейской автономной области в 2024-2026 годах"</t>
  </si>
  <si>
    <t>Выполнение работ по ремонту полов в раздевалке группы МБДОУ «Детский      сад № 32»</t>
  </si>
  <si>
    <t>Прочие субсидии, передаваемые на реализацию мероприятий по предотвращению негативного воздействия на окружающую среду</t>
  </si>
  <si>
    <t>Уведомление № 06/010/044 от 09.04.2024 Департамент финансов правительства Еврейской автономной области</t>
  </si>
  <si>
    <t>Разработка, экспертиза и сопровождение декларации безопасности гидротехнических сооружений городского округа</t>
  </si>
  <si>
    <t>Мероприятия по предотвращению негативного воздействия на окружающую среду</t>
  </si>
  <si>
    <t>Разработка документации по лесоустройству (городские леса)</t>
  </si>
  <si>
    <t>Очистка территории городского округа от несанкционированных мест размещения отходов</t>
  </si>
  <si>
    <t>Ликвидация несанкционированных мест размещения твердых коммунальных отходов в лесопарковых и водоохранных зонах на территории городского округа</t>
  </si>
  <si>
    <t>Доплаты к пенсиям депутатам городской Думы</t>
  </si>
  <si>
    <t xml:space="preserve">Основное мероприятие "Обеспечение предупреждения правонарушений на территории муниципальнго образования «Город Биробиджан» Еврейской автономной области" </t>
  </si>
  <si>
    <t>Выплата премий мэра города работникам муниципальных учреждений  за высокое профессиональное мастерство и значительный вклад в социально-экономическое развитие городского округа</t>
  </si>
  <si>
    <t xml:space="preserve">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</si>
  <si>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( 101 2 02 45050 04 0000 150)</t>
  </si>
  <si>
    <t>Предоставление субсидий на финансовое обеспечение затрат в целях предупреждения банкротства и восстановления платежеспособности муниципальным предприятиям, предоставляющим транспортные услуги населению городского округа</t>
  </si>
  <si>
    <t>Оказание социальной поддержки по проезду на автомобильном транспорте общего пользования по маршрутам регулярных перевозок льготной категории граждан, проживающих в муниципальном образовании «Город Биробиджан» Еврейской автономной области, не имеющих права на получение мер социальной поддержки по проезду на автомобильном транспорте общего пользования, предусмотренных законодательством Российской Федерации и Еврейской автономной области</t>
  </si>
  <si>
    <t>Расходы на обеспечение деятельности (оказание услуг, выполнение работ) муниципальных учреждений (МБУ СПС)</t>
  </si>
  <si>
    <t>Выполнение работ по исследованию пассажиропотока маршрутной сети на территории муниципального образования «Город Биробиджан» Еврейской автономной области</t>
  </si>
  <si>
    <t>Мероприятия по предотвращению негативного воздействия на окружающую среду за счет средств городского бюджета</t>
  </si>
  <si>
    <t>Проведение работ по ликвидации городской свалки отходов</t>
  </si>
  <si>
    <t>Расходы на обеспечение деятельности (оказание услуг, выполнение работ) муниципальных учреждений (ГОиЧС)</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</si>
  <si>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</si>
  <si>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Возмещение расходов, связанных с оказанием услуг по присмотру и уходу за детьми отдельных категорий граждан Российской Федерации в организациях, осуществляющих образовательную деятельность, реализующих образовательную программу дошкольного образования</t>
  </si>
  <si>
    <t>Единый налог на вмененный доход для отдельных видов деятельности</t>
  </si>
  <si>
    <t>Единый сельскохозяйственный налог</t>
  </si>
  <si>
    <t>Налог, взимаемый в связи с применением патентной системы налогообложения</t>
  </si>
  <si>
    <t>Налог на имущество физических лиц</t>
  </si>
  <si>
    <t>Земельный налог</t>
  </si>
  <si>
    <t>Государственная пошлина по делам, рассматриваемым в судах общей юрисдикции, мировыми судьями</t>
  </si>
  <si>
    <t>Обеспечение контрольно-счетной палаты городского округа</t>
  </si>
  <si>
    <t>Реализация мероприятий по модернизации школьных систем образования за счет средств городского бюджета</t>
  </si>
  <si>
    <t>Освещение деятельности мэрии города муниципального образования "Город Биробиджан" Еврейской автономной области на телевидении и в других средствах массовой информации</t>
  </si>
  <si>
    <t>Газоснабжение монументального объекта "Огонь Славы"</t>
  </si>
  <si>
    <t>Техническое оснащение и подготовка к проведению праздничных мероприятий  на территории городского округа</t>
  </si>
  <si>
    <t>Приобретение спортивного инвентаря и оборудования</t>
  </si>
  <si>
    <t>Расходы на выплаты по оплате труда  органов местного самоуправления</t>
  </si>
  <si>
    <t>Предоставление мер социальной поддержки гражданам, награжденным званием "Почётный гражданин города Биробиджана"</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</si>
  <si>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(Подготовка оснований и монтаж спортивно-технологического оборудования для "умных" спортивных площадок, в том числе разработка проектно-сметной документации)</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</si>
  <si>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(разработка проектно-сметной документации на капитальный ремонт зданий образовательных организаций)</t>
  </si>
  <si>
    <t xml:space="preserve">Внесение изменений в программу </t>
  </si>
  <si>
    <t xml:space="preserve"> Постановление № 1449 от 08.11.2024</t>
  </si>
  <si>
    <t>Расходы на обеспечение деятельности (оказание услуг, выполнение работ) муниципальных дошкольных организаций муниципального образования "Город Биробиджан" Еврейской автономной области</t>
  </si>
  <si>
    <r>
      <t>Расходы на обеспечение деятельности (оказание услуг, выполнение работ) муниципальных учреждений</t>
    </r>
    <r>
      <rPr>
        <b/>
        <sz val="11"/>
        <rFont val="Times New Roman"/>
        <family val="1"/>
        <charset val="204"/>
      </rPr>
      <t xml:space="preserve"> </t>
    </r>
  </si>
  <si>
    <t>Расходы на выплаты по оплате труда  органов местного самоуправления (Мэрия, Дума)</t>
  </si>
  <si>
    <t>Доходы - всего:</t>
  </si>
  <si>
    <t>Обустройство специализированных площадок для выгула домашних животных на территории городского округа</t>
  </si>
  <si>
    <t>Внесение изменений бюджетную роспись</t>
  </si>
  <si>
    <t>Расходы на обеспечение функций органов местного самоуправления(мэрия)</t>
  </si>
  <si>
    <t xml:space="preserve">Уведомление № 05-004/140  от 02.12.2024  Департамент финансов правительства Еврейской автономной области
</t>
  </si>
  <si>
    <t>экономия</t>
  </si>
  <si>
    <r>
      <t xml:space="preserve">Расходы на обеспечение деятельности (оказание услуг, выполнение работ) МАОУДО "ЦДТ" </t>
    </r>
    <r>
      <rPr>
        <b/>
        <sz val="11"/>
        <rFont val="Times New Roman"/>
        <family val="1"/>
        <charset val="204"/>
      </rPr>
      <t xml:space="preserve">за счет областного бюджета </t>
    </r>
  </si>
  <si>
    <t>Расходы на выплаты по оплате труда  органов местного самоуправления МЭРИЯ, ДУМА, КСП</t>
  </si>
  <si>
    <t>Расходы на обеспечение функций органов местного самоуправления МЭРИЯ, ДУМА, КСП, КУМИ</t>
  </si>
  <si>
    <t>Расходы на обеспечение деятельности (оказание услуг, выполнение работ) муниципальных  учреждений (МБУ УКС)</t>
  </si>
  <si>
    <t>2027 год</t>
  </si>
  <si>
    <t>Основное мероприятие "Оказание содействия социально ориентированным некоммерческим организациям ТОС"</t>
  </si>
  <si>
    <t>Подпрограмма «Предупреждение и ликвидация последствий чрезвычайных ситуаций в муниципальном образовании «Город Биробиджан» Еврейской автономной области»</t>
  </si>
  <si>
    <t>Накопление резервов материальных ресурсов для ликвидации чрезвычайных ситуаций природного и техногенного характера</t>
  </si>
  <si>
    <t>Разработка проектно-сметной документации на ремонт помещений и оборудование защитного сооружения гражданской обороны</t>
  </si>
  <si>
    <t>Подпрограмма «Профилактика терроризма, экстремизма и пожарной безопасности в муниципальном образовании «Город Биробиджан» Еврейской автономной области»</t>
  </si>
  <si>
    <t>Проведение государственной экспертизы технической документации на выполнение работ по оборудованию системы видеонаблюдения правоохранительного сегмента АПК «Безопасный город»</t>
  </si>
  <si>
    <t>Подпрограмма «Профилактика наркомании, правонарушений в муниципальном образовании «Город Биробиджан» Еврейской автономной области»</t>
  </si>
  <si>
    <t>Разработка проектно-сметной документации на создание муниципальной автоматизированной системы центрального оповещения</t>
  </si>
  <si>
    <t>Муниципальная программа № 5 Муниципальная программа «Обеспечение жильем молодых семей в муниципальном образовании «Город Биробиджан» Еврейской автономной области»</t>
  </si>
  <si>
    <t>Основное мероприятие «Обеспечение финансовой поддержки молодым семьям на приобретение (строительство) жилья»</t>
  </si>
  <si>
    <t>Реализация мероприятий по обеспечению жильем молодых семей</t>
  </si>
  <si>
    <t>Муниципальная программа № 6 Муниципальная программа «Управление муниципальным имуществом и земельными ресурсами на территории муниципального образования «Город Биробиджан» Еврейской автономной области»</t>
  </si>
  <si>
    <t>Основное мероприятие «Мероприятия по содержанию, обслуживанию и оптимизации структуры имущества муниципальной казны»</t>
  </si>
  <si>
    <t>Выполнение работ по сносу многоквартирных домов, зданий и сооружений, признанных в установленном порядке аварийными в связи с физическим износом в процессе эксплуатации</t>
  </si>
  <si>
    <t>Основное мероприятие «Исполнение полномочий в области рекламы»</t>
  </si>
  <si>
    <t>Проведение комплексных кадастровых работ</t>
  </si>
  <si>
    <t>Разработка ПСД на перевод многоквартирных домов на альтернативный источник отопления</t>
  </si>
  <si>
    <t>Письмо МКУ ЖКХ от 30.01.2025 № 701-ВН</t>
  </si>
  <si>
    <t>Письмо МКУ ЖКХ от 19.11.2024 № 585-ВН</t>
  </si>
  <si>
    <t>Подпрограмма «Развитие сети автомобильных дорог общего пользования местного значения муниципального образования «Город Биробиджан» Еврейской автономной области»</t>
  </si>
  <si>
    <t>Основное мероприятие «Мероприятия по строительству, ремонту и содержанию автомобильных дорог общего пользования местного значения муниципального образования «Город Биробиджан» Еврейской автономной области»</t>
  </si>
  <si>
    <t>Мероприятия по проектированию, строительству, реконструкции, капитальному ремонту, ремонту и содержанию автомобильных дорог общего пользования и искусственных дорожных сооружений на них за счет средств дорожного фонда</t>
  </si>
  <si>
    <t>Основное мероприятие «Ремонтно-эксплуатационное обслуживание ливневой канализации»</t>
  </si>
  <si>
    <t>Мероприятия по строительству, ремонту и обслуживанию ливневой канализации</t>
  </si>
  <si>
    <t>Осуществление дорожной деятельности в отношении автомобильных дорог общего пользования местного значения, искусственных дорожных сооружений и элементов обустройства на них</t>
  </si>
  <si>
    <t>Подпрограмма «Повышение безопасности дорожного движения на автомобильных дорогах общего пользования местного значения в муниципальном образовании «Город Биробиджан» Еврейской автономной области»</t>
  </si>
  <si>
    <t>Основное мероприятие «Мероприятия, направленные на повышение правового сознания и предупреждение опасного поведения участников дорожного движения»</t>
  </si>
  <si>
    <t>Подпрограмма «Развитие пассажирского транспорта в муниципальном образовании «Город Биробиджан» Еврейской автономной области»</t>
  </si>
  <si>
    <t>Предоставление субсидии в виде взноса в уставный фонд муниципальному унитарному предприятию «Транспортная компания» муниципального образования «Город Биробиджан»  Еврейской автономной области</t>
  </si>
  <si>
    <t>Основное мероприятие «Социальная помощь населению»</t>
  </si>
  <si>
    <t>Оказание услуг, связанных с предоставлением муниципальной услуги «Предоставление мер социальной поддержки по проезду на автомобильном транспорте общего пользования»</t>
  </si>
  <si>
    <t>Оказание услуг по обслуживанию микропроцессорных пластиковых карт «Социальная карта», «Карта школьника» и программному сопровождению в соответствии с установленным законодательством порядком для обеспечения нужд муниципального образования «Город Биробиджан» Еврейской автономной области</t>
  </si>
  <si>
    <t xml:space="preserve">Письмо ГО и ЧС от 20.01.2025 № 18 </t>
  </si>
  <si>
    <t>текущее содержание светофорных объектов</t>
  </si>
  <si>
    <t>Демонтаж сценических конструкций и механики сцены МБУ "Театр кукол "Кудесник"</t>
  </si>
  <si>
    <t>Муниципальная программа № 10 «Формирование современной городской среды в муниципальном образовании «Город Биробиджан» Еврейской автономной области»</t>
  </si>
  <si>
    <t>Основное мероприятие «Мероприятия, направленные на создание комфортной городской среды на территории городского округа»</t>
  </si>
  <si>
    <t xml:space="preserve">Региональный проект «Формирование комфортной городской среды»
</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</si>
  <si>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</si>
  <si>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Муниципальная программа № 12 "«Энергосбережение и повышение энергоэффективности в муниципальном образовании «Город Биробиджан» Еврейской автономной области»</t>
  </si>
  <si>
    <t>Основное мероприятие «Мероприятия по энергосбережению в жилищном фонде, на объектах коммунального хозяйства и в муниципальных учреждениях городского округа»</t>
  </si>
  <si>
    <t>Установка приборов учета вырабатываемой тепловой энергии в муниципальных котельных городского округа</t>
  </si>
  <si>
    <t>Установка приборов учета энергетических ресурсов в муниципальных жилых помещениях многоквартирных домов городского округа по заявкам нанимателя</t>
  </si>
  <si>
    <t>Основное мероприятие «Мероприятия по повышению энергетической эффективности в административных зданиях и муниципальных учреждениях городского округа»</t>
  </si>
  <si>
    <t>Замена деревянных оконных блоков на оконные блоки из ПВХ профилей в муниципальных учреждениях городского округа</t>
  </si>
  <si>
    <t>Оснащение отопительных приборов, установленных в административных зданиях и муниципальных учреждениях городского округа, индивидуальными терморегуляторами</t>
  </si>
  <si>
    <t>Муниципальная программа № 13 «Капитальный ремонт жилищного фонда в муниципальном образовании «Город Биробиджан» Еврейской автономной области»</t>
  </si>
  <si>
    <t>Сбор, транспортировка, утилизация биологических отходов на территории городского округа</t>
  </si>
  <si>
    <t>Ликвидация объектов накопленного вреда окружающей среде на объекте «битумные ямы»</t>
  </si>
  <si>
    <t>Ликвидация мест несанкционированного размещения отходов на территории городского округа</t>
  </si>
  <si>
    <t>Обустройство и содержание мест накопления отходов на территории городского округа</t>
  </si>
  <si>
    <t>Основное мероприятие «Мероприятия по строительству, реконструкции, ремонту и эксплуатации зданий и сооружений, находящихся на территории муниципального образования «Город Биробиджан» Еврейской автономной области»</t>
  </si>
  <si>
    <t>Основное мероприятие «Мероприятия, направленные на улучшение санитарного состояния и облика городского округа»</t>
  </si>
  <si>
    <t>Мероприятия по озеленению, содержанию зеленых насаждений, удалению аварийных деревьев на территории городского округа</t>
  </si>
  <si>
    <t>Основное мероприятие «Мероприятия, направленные на обеспечение освещения территории городского округа»</t>
  </si>
  <si>
    <t>Муниципальная программа № 16 «Переселение граждан из аварийного жилищного фонда, признанного таковым до 1 января 2017 года, в муниципальном образовании «Город Биробиджан» Еврейской автономной области»</t>
  </si>
  <si>
    <t xml:space="preserve"> - «Фонд развития территорий»</t>
  </si>
  <si>
    <t>Муниципальная программа № 17 «Формирование безбарьерной среды для инвалидов в муниципальном образовании  «Город Биробиджан» Еврейской автономной области»</t>
  </si>
  <si>
    <t>Муниципальная программа № 19 «Развитие градостроительной и архитектурной деятельности на территории  муниципального образования «Город Биробиджан» Еврейской автономной области»</t>
  </si>
  <si>
    <t>Основное мероприятие «Мероприятия по обеспечению мэрии города муниципального образования «Город Биробиджан» Еврейской автономной области геоинформационной системой для осуществления градостроительной деятельности»</t>
  </si>
  <si>
    <t>Приобретение лицензий программного продукта-геоинформационной системы</t>
  </si>
  <si>
    <t>Субсидии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среды(101 202 25424 04 0000 150)</t>
  </si>
  <si>
    <t>Уведомление № 58/25 от 06.02.2025  Департамент строительства и ЖКХ правительства Еврейской автономной области</t>
  </si>
  <si>
    <t>Ремонт автобусных остановок</t>
  </si>
  <si>
    <t xml:space="preserve">Остаток средств на счете на 01.01.2025 </t>
  </si>
  <si>
    <t>нецелевые остатки</t>
  </si>
  <si>
    <t>природоохранные мероприятия</t>
  </si>
  <si>
    <t>Мероприятия по ремонту участка левобережной защитной дамбы на реке Бира муниципального образования «Город Биробиджан» Еврейской автономной области</t>
  </si>
  <si>
    <t>передвижка ассигнований</t>
  </si>
  <si>
    <t>Выполнение работ по ремонту кабельной линии и осветительной сети физкультурно – оздоровительного комплекса открытого типа (ул. Бумагина, 5 в)</t>
  </si>
  <si>
    <t>дотации на реализацию первоочередных мероприятий, поступившие в 2020 году</t>
  </si>
  <si>
    <t>Муниципальная программа № 9 "Развитие транспортной системы в муниципальном образовании "Город Биробиджан" Еврейской автономной области"</t>
  </si>
  <si>
    <t xml:space="preserve">Подпрограмма «Повышение безопасности дорожного движения на автомобильных дорогах общего пользования местного значения в муниципальном образовании «Город Биробиджан» Еврейской автономной области» </t>
  </si>
  <si>
    <t>Мероприятия по реализации инициативных проектов</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</si>
  <si>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 (101 2 02 20299 04 0000 150)</t>
  </si>
  <si>
    <t>Муниципальная программа № 2 "Развитие культуры, искусства и библиотечной системы в  муниципальном образовании "Город Биробиджан" Еврейской автономной области в 2025-2027 годах"</t>
  </si>
  <si>
    <t>доп.потребность</t>
  </si>
  <si>
    <t>на ФОТ</t>
  </si>
  <si>
    <t>Остатки средств дор.фонда 2024г.</t>
  </si>
  <si>
    <t>Муниципальная программа № 7 "Развитие физической культуры и спорта в  муниципальном образовании "Город Биробиджан" Еврейской автономной области в 2025-2027 годах"</t>
  </si>
  <si>
    <t>Муниципальная программа № 8  «Модернизация объектов коммунальной инфраструктуры в муниципальном образовании «Город Биробиджан» Еврейской автономной области в 2023-2025 годах»</t>
  </si>
  <si>
    <t>Муниципальная программа № 9 «Развитие транспортной системы в муниципальном образовании «Город Биробиджан» Еврейской автономной области в 2025-2027 годах»</t>
  </si>
  <si>
    <t>Муниципальная программа № 1  «Обеспечение безопасности жизнедеятельности населения в муниципальном образовании «Город Биробиджан» Еврейской автономной области в 2023-2025 годах"</t>
  </si>
  <si>
    <t>Муниципальная программа № 14 «Обеспечение экологической безопасности и охраны окружающей среды в муниципальном образовании «Город Биробиджан» Еврейской автономной области  в 2023-2025 годах»</t>
  </si>
  <si>
    <t>Муниципальная программа № 15 «Благоустройство территории в муниципальном образовании «Город Биробиджан» Еврейской автономной области  в 2023-2025 годах»</t>
  </si>
  <si>
    <t>корректировка по уведомлениям м/у КБК</t>
  </si>
  <si>
    <t>разработка проектов организации дорожного движения автомобильных дорог общего пользования местного значения</t>
  </si>
  <si>
    <t>Мероприятия по проектированию, строительству, реконструкции, капитальному ремонту, ремонту и содержанию автомобильных дорог общего пользования и искусственных дорожных сооружений на них за счет средств дорожного фонда, в т.ч.:</t>
  </si>
  <si>
    <t xml:space="preserve">Письмо МКУ ЖКХ от 30.01.2025 № 702-ВН. </t>
  </si>
  <si>
    <t>ремонт дорожного покрытия автомобильных дорог общего пользования местного значения</t>
  </si>
  <si>
    <t xml:space="preserve">Мероприятия, направленные на организацию движения транспортных средств и пешеходов, в т.ч.: </t>
  </si>
  <si>
    <t xml:space="preserve">Муниципальная программа № 3  "Развитие образования в муниципальном образовании  "Город Биробиджан" Еврейской автономной области в 2025-2027 годах" </t>
  </si>
  <si>
    <t>Подпрограмма "Развитие дошкольного, общего и дополнительного образования детей в муниципальном образовании "Город Биробиджан" Еврейской автономной области в 2025-2027 годах"</t>
  </si>
  <si>
    <t>Подпрограмма "Обеспечение реализации муниципальной программы "Развитие культуры, искусства и библиотечного обслуживания в муниципальном образовании "Город Биробиджан" Еврейской автономной области в 2025-2027 годах" и прочие мероприятия в сфере культуры"</t>
  </si>
  <si>
    <t>Подпрограмма "Организация библиотечного обслуживания на территории муниципального образования "Город Биробиджан" Еврейской автономной области в 2025-2027 годах</t>
  </si>
  <si>
    <t>Подпрограмма "Создание условий для развития дополнительного образования детей в сфере культуры в муниципальном образовании "Город Биробиджан" Еврейской автономной области в 2025-2027 годах"</t>
  </si>
  <si>
    <t>Подпрограмма "Создание условий для развития культурно-досуговой и театральной деятельности на территории муниципального образования "Город Биробиджан" Еврейской автономной области в 2025-2027 годах"</t>
  </si>
  <si>
    <t>Подпрограмма "Обеспечение реализации муниципальной программы "Развитие образования в муниципальном образовании "Город Биробиджан" Еврейской автономной области в 2025-2027 годах" и прочие мероприятия в области образования"</t>
  </si>
  <si>
    <t>Субвенции на реализацию закона Еврейской автономной области «О наделении органов местного самоуправления муниципальных образований Еврейской автономной области отдельными государственными полномочиями по образованию, организации и обеспечению деятельности комиссий по делам несовершеннолетних и защите их прав» (101 2 02 30024 04 0003 150)</t>
  </si>
  <si>
    <t>Уведомление № 001/12 от 17.09.2025 Департамент финансов правительства Еврейской автономной области</t>
  </si>
  <si>
    <t>Уведомление № 040/40 от 17.09.2025 Департамент финансов правительства Еврейской автономной области</t>
  </si>
  <si>
    <t xml:space="preserve">Прочие межбюджетные трансферты передаваемые на возмещение расходов, возникших при реализации встречных мероприятий по созданию на территории области в 2024 году детских технопарков «Кванториум» на базе общеобразовательных организаций и центров цифрового развития «IT-куб» (101 2 02 49999 04 0004 150) </t>
  </si>
  <si>
    <t>Уведомление № 05-004/121  от 02.09.2025  Департамент финансов правительства Еврейской автономной области</t>
  </si>
  <si>
    <t>Субвенции на реализацию закона Еврейской автономной области «О наделении органов местного самоуправления муниципальных образований Еврейской автономной области отдельными государственными полномочиями по установлению регулируемых тарифов на перевозки пассажиров и багажа автомобильным транспортом по муниципальным маршрутам регулярных перевозок» (101 2 02 30024 04 0001 150)</t>
  </si>
  <si>
    <t>Прочие субсидии, передаваемые на обеспечение отдыха и оздоровления детей, проживающих на территории Еврейской автономной области</t>
  </si>
  <si>
    <t>Уведомление № 05-003/005  от 16.09.2025  Департамент финансов правительства Еврейской автономной области</t>
  </si>
  <si>
    <t xml:space="preserve">Уведомление № 06/044/026 от 21.05.2025  Департамент финансов правительства Еврейской автономной области     </t>
  </si>
  <si>
    <t>Уведомление № 06/044/026 от 21.05.2025 Департамент финансов правительства Еврейской автономной области</t>
  </si>
  <si>
    <t>Распоряжение правительства ЕАО № 410-рп</t>
  </si>
  <si>
    <t>Расходы на выплаты по оплате труда органов местного самоуправления</t>
  </si>
  <si>
    <t xml:space="preserve">Расходы на обеспечение деятельности (оказание услуг, выполнение работ) муниципальных учреждений дополнительного образования в сфере культуры </t>
  </si>
  <si>
    <r>
      <t>Расходы на обеспечение деятельности (оказание услуг, выполнение работ) муниципальных дошкольных организаций муниципального образования "Город Биробиджан" Еврейской автономной области</t>
    </r>
    <r>
      <rPr>
        <b/>
        <sz val="11"/>
        <rFont val="Times New Roman"/>
        <family val="1"/>
        <charset val="204"/>
      </rPr>
      <t xml:space="preserve"> </t>
    </r>
  </si>
  <si>
    <t>Осуществление управленческих функций по организации деятельности комиссий по делам несовершеннолетних</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</si>
  <si>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</si>
  <si>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Расходы на обеспечение функций органов местного самоуправления (ФИН.УПР)</t>
  </si>
  <si>
    <t>Основное мероприятие "Мероприятия по ремонту, капитальному ремонту муниципальных образовательных организаций городского округа и пришкольных территорий"</t>
  </si>
  <si>
    <t>Выполнение ремонтных работ  муниципальных образовательных организаций</t>
  </si>
  <si>
    <t>Оказание услуг по организации питания детей в оздоровительных лагерях с дневным пребыванием в каникулярное время ( за счет областного бюджета)</t>
  </si>
  <si>
    <t>Предоставление грантов в форме субсидий начинающим субъектам малого и среднего предпринимательства на создание собственного дела</t>
  </si>
  <si>
    <t>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образования в муниципальных общеобразовательных организациях</t>
  </si>
  <si>
    <t>Осуществление отдельных государственных полномочий по установлению регулируемых тарифов на перевозки пассажиров и багажа автомобильным транспортом по муниципальным маршрутам регулярных перевозок</t>
  </si>
  <si>
    <t>Дотации бюджетам городских округов на поддержку мер по обеспечению сбалансированности бюджетов (101 202 15002 04 0000 150)</t>
  </si>
  <si>
    <t>Распоряжение правительства ЕАО № 205-рп                                     Распоряжение правительства ЕАО № 390-рп                                     Распоряжение правительства ЕАО № 319-рп</t>
  </si>
  <si>
    <t>Письмо МКУ "ЖКХ" от 08.10.2025 № 1331-Вн</t>
  </si>
  <si>
    <t>Прочие мероприятия по санитарному содержанию городского округа, в т.ч.:</t>
  </si>
  <si>
    <t>Мероприятия по санитарному содержанию городского округа, в т.ч.:</t>
  </si>
  <si>
    <t>Мероприятия по содержанию, оборудованию и благоустройству площадей, скверов, фонтанов, памятников и мемориальных досок в городском округе, в т.ч.:</t>
  </si>
  <si>
    <t xml:space="preserve">Текущее содержание скверов, площадей, памятников, обелисков и мемориальных досок, включая их частичную реставрацию </t>
  </si>
  <si>
    <t>Текущее содержание, ремонт фонтанных комплексов городского округа</t>
  </si>
  <si>
    <t xml:space="preserve">Ремонт, установка скамеек, урн на территории городского округа, по поступившим заявкам </t>
  </si>
  <si>
    <t xml:space="preserve">Содержание и уборка территории улиц, площадей, тротуаров (за исключением придомовой территории), мостов городского округа </t>
  </si>
  <si>
    <t>Мероприятия по обустройству мест массового культурного досуга и активного отдыха жителей городского округа, в т.ч.:</t>
  </si>
  <si>
    <t xml:space="preserve">Оформление городского округа к Новогодним праздникам </t>
  </si>
  <si>
    <t>Обустройство мест для проведения обряда освещения воды в проруби в рамках мероприятий православного праздника «Крещение Господне»</t>
  </si>
  <si>
    <t>Нанесение дорожной разметки</t>
  </si>
  <si>
    <t>Осуществление технологического присоединения к электрическим сетям</t>
  </si>
  <si>
    <t>ПСД на кап. Ремонт здания МО "ГБ" по ул. Ленина, письмо МБУ "УКС" от 19.09.2025 № 348/25</t>
  </si>
  <si>
    <t>По факту поступлений</t>
  </si>
  <si>
    <t>Расходы за счет средств фонда непредвиденных расходов (резервного фонда) исполнительных органов государственной власти субъекта Российской Федерации</t>
  </si>
  <si>
    <t>Выполнение работ по диагностике сети автомобильных дорог общего пользования местного значения с предоставлением отчета по диагностике и выполнение работ по изготовлению технических паспортов на автомобильные дороги общего пользования местного значения</t>
  </si>
  <si>
    <t>Расходы на обеспечение деятельности (оказание услуг, выполнение работ) муниципальных  учреждений (МБУ СПС)</t>
  </si>
  <si>
    <t>Текущее содержание кладбища</t>
  </si>
  <si>
    <t xml:space="preserve">Расходы  на оплату исполнительных документов </t>
  </si>
  <si>
    <t>Основное мероприятие «Мероприятия, направленные на укрепление и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</si>
  <si>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(Подготовка оснований и монтаж спортивно-технологического оборудования для модульного спортивного зала, в том числе разработка проектно-сметной документации, оснащение спортивным инвентарем, благоустройство прилегающей территории, осуществление технического присоединения к инженерным сетям)</t>
  </si>
  <si>
    <t xml:space="preserve">Муниципальная программа № 3 "Развитие образования в муниципальном образовании  "Город Биробиджан" Еврейской автономной области </t>
  </si>
  <si>
    <t xml:space="preserve">Подпрограмма «Развитие дошкольного, общего и дополнительного образования детей в муниципальном образовании «Город Биробиджан» Еврейской автономной области </t>
  </si>
  <si>
    <t>Региональный проект «Все лучшее детям»</t>
  </si>
  <si>
    <t xml:space="preserve">Уведомление № 05-012/006 от 16.09.2025  Департамент финансов правительства Еврейской автономной области     </t>
  </si>
  <si>
    <t>Реализация мероприятий по модернизации школьных систем образования</t>
  </si>
  <si>
    <t>Региональный проект "Все лучшее детям"</t>
  </si>
  <si>
    <t>Уведомление № 05-004/160  от 23.10.2025  Департамент финансов правительства Еврейской автономной области</t>
  </si>
  <si>
    <t>Прочие субвенции бюджетам городских округов (Субвенции на реализацию закона Еврейской автономной области "Об определении нормативов финансирования дошкольных образовательных организаций, расположенных на территории Еврейской автономной области, на получение детьми дошкольного образования")                                 (101 202 39999 04 0067 150)</t>
  </si>
  <si>
    <t>Субсидии бюджетам городских округов на поддержку отрасли культуры                                      ( 101 2 02 25519 04 0000 150)</t>
  </si>
  <si>
    <t xml:space="preserve">Прочие межбюджетные трансферты, передаваемые бюджетам городских округов                 (101 2 02 49999 04 0000 150) </t>
  </si>
  <si>
    <t>Субсидии бюджетам городских округов на реализацию мероприятий по обеспечению жильем молодых семей    (101 2 02 25497 04 0000 150 )</t>
  </si>
  <si>
    <t>Субсидии бюджетам городских округов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(101 2 02 25505 04 0000 150 )</t>
  </si>
  <si>
    <t>Подпрограмма "Организация отдыха  детей в каникулярное время в муниципальном образовании "Город Биробиджан" Еврейской автономной области в 2025-2027 годах"</t>
  </si>
  <si>
    <t>Субвенции бюджетам городских округов на выполнение передаваемых полномочий субъектов Российской Федерации (предоставлению бесплатного питания обучающимся в образовательных организациях на территории Еврейской автономной области   (101 2 02 30024 04 0008 150)</t>
  </si>
  <si>
    <t xml:space="preserve">Прочие межбюджетные трансферты передаваемые на выполнение встречных обязательств в рамках реализации регионального проекта «Модернизация школьных систем  (101 2 02 49999 04 0002 150) </t>
  </si>
  <si>
    <t>Реализация мероприятий по модернизации школьных систем образования, включая выполнение встречных обязательств субъекта Российской Федерации,  за счет средств городского бюджета</t>
  </si>
  <si>
    <t>Уведомление № 05-004/200  от 28.11.2025  Департамент финансов правительства Еврейской автономной области</t>
  </si>
  <si>
    <t>Уведомление № 05-004/167  от 13.11.2025  Департамент финансов правительства Еврейской автономной области</t>
  </si>
  <si>
    <t>Уведомление № 05-004/162  от 13.11.2025  Департамент финансов правительства Еврейской автономной области</t>
  </si>
  <si>
    <t>Уведомление № 05-004/193  от 13.11.2025  Департамент финансов правительства Еврейской автономной области</t>
  </si>
  <si>
    <t>Уведомление № 05-004/184  от 13.11.2025  Департамент финансов правительства Еврейской автономной области</t>
  </si>
  <si>
    <t>Уведомление № 05-004/173  от 13.11.2025  Департамент финансов правительства Еврейской автономной области</t>
  </si>
  <si>
    <t>Уведомление № 05-004/188  от 13.11.2025  Департамент финансов правительства Еврейской автономной области</t>
  </si>
  <si>
    <t>Уведомление № 05-004/178  от 13.11.2025  Департамент финансов правительства Еврейской автономной области Уведомление № 05-004/007  от 12.11.2025  Департамент финансов правительства Еврейской автономной области</t>
  </si>
  <si>
    <t>Субсидии бюджетам городских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</si>
  <si>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Уведомление № 06/008/061  от 26.11.2025  Департамент финансов правительства Еврейской автономной области</t>
  </si>
  <si>
    <t>Уведомление ЛБО № 05-004-188 от 13.11.2025</t>
  </si>
  <si>
    <t>Уведомление ЛБО № 05-004-184 от 13.11.2025</t>
  </si>
  <si>
    <t>Оказание социальной помощи на обеспечение питанием детей из малоимущих семей (обл. бюджет)</t>
  </si>
  <si>
    <t>Уведомление ЛБО № 05-004-193 от 13.11.2025</t>
  </si>
  <si>
    <t>Уведомление ЛБО № 05-004-200 от 13.11.2025</t>
  </si>
  <si>
    <t>Мероприятия по  мобилизационной подготовке</t>
  </si>
  <si>
    <t>Доплаты к пенсиям  муниципальных служащих</t>
  </si>
  <si>
    <t>Основное мероприятие "Мероприятия  по капитальному ремонту учреждений культурно-досуговой направленности и театральной деятельности"</t>
  </si>
  <si>
    <t>Уведомление № 007/82  от 08.12.2025  Департамент финансов правительства Еврейской автономной области</t>
  </si>
  <si>
    <t>МБОУДО "ДМШ ("Постановление № 976 от 05.12.2025)</t>
  </si>
  <si>
    <t>МБОУДО "ДМШ" (Постановление № 976 от 05.12.2025)</t>
  </si>
  <si>
    <t>МБОУДО "ДХШ" (Постановление № 976 от 05.12.2025)</t>
  </si>
  <si>
    <t>МАУ "ЦКиД" (Постановление № 976 от 05.12.2025)</t>
  </si>
  <si>
    <t xml:space="preserve"> (Постановление № 976 от 05.12.2025)</t>
  </si>
  <si>
    <t>Основное мероприятие "Мероприятия направленные на обеспечение безопасности в муниципальных дошкольных  и общеобразовательных организациях"</t>
  </si>
  <si>
    <t>Выполнение работ по монтажу автоматической пожарной сигнализации и системы речевого оповещения и эвакуации при пожаре в муниципальных дошкольных и общеобразовательных организациях</t>
  </si>
  <si>
    <t>Основное мероприятие «Мероприятия по ремонту, капитальному ремонту муниципальных образовательных организаций городского округа и пришкольных территорий»</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</si>
  <si>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(Благоустройство территорий  образовательных учреждений (не менее 8 учреждений)), за счет средств городского бюджета</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</si>
  <si>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(Благоустройство территорий дошкольных образовательных учреждений (не менее 6 учреждений))</t>
  </si>
  <si>
    <t>Туристический налог</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</si>
  <si>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(за счет средств федерального бюджета)</t>
  </si>
  <si>
    <t>(+56866,0 тыс. р  Уведомление ЛБО № 05-004-167 от 13.11.2025) (+69000,0 тыс.р</t>
  </si>
  <si>
    <t>(+ 58006,0 тыс.р Уведомление ЛБО № 05-004-162 от 13.11.2025)</t>
  </si>
  <si>
    <t xml:space="preserve">Осуществление капитального ремонта объектов спортивной инфраструктуры государственной собственности субъектов Российской Федерации </t>
  </si>
  <si>
    <t>Закупка и монтаж оборудования для создания "умных" спортивных площадок</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</si>
  <si>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(Разработка проектно-сметной документации на капитальный ремонт зданий образовательных организаций)</t>
  </si>
  <si>
    <t>Выполнение работ по устройству ограждения вокруг объекта: "Битумная яма"</t>
  </si>
  <si>
    <t>Осуществление строительного контроля, авторского надзора, инженерных изысканий, лабораторных испытаний, экспертиз объектов капитального строительства, реконструкции, ремонта, услуги по разработке локально-сметных расчетов, составлению начальной максимальной цены контракта (НМЦК) и проверки ценообразования предъявленной первичной учетной документации по учету работ в капитальном строительстве и ремонтно-строительных работах</t>
  </si>
  <si>
    <t>Расходы  на оплату исполнительных документов (ЖКХ)</t>
  </si>
  <si>
    <t>Расходы  на оплату исполнительных документов ( КУМИ, МЭРИЯ, ЖКХ)</t>
  </si>
  <si>
    <t xml:space="preserve"> (+83,9 т.р куми)</t>
  </si>
  <si>
    <t>Субсидии бюджетам городских округов в целях софинансирования расходных обязательств, возникающих при осуществлении капитального ремонта объектов спортивной инфраструктуры муниципальной собственности (101 2 02 25133 04 0000 150)</t>
  </si>
  <si>
    <t>Субсидии бюджетам городских округов на софинансирование закупки и монтажа оборудования для создания "умных" спортивных площадок (101 2 02 25753 04 0000 150)</t>
  </si>
  <si>
    <t>МБДОУ"Д/С № 3" приобритение стиральной машины</t>
  </si>
  <si>
    <t>Основное мероприятие "Мероприятия по строительству, ремонту и содержанию автомобильных дорог общего пользования местного значения муниципального образования "Город Биробиджан" Еврейской автономной области"</t>
  </si>
  <si>
    <t>Уведомление № 1  от 10.12.2025  Департамент ветеринарии при правительстве Еврейской автономной области</t>
  </si>
  <si>
    <t>В соответствии с Законом ЕАО № 482-ОЗ отт 17.12.2024</t>
  </si>
  <si>
    <t>недостаток ассигнований, письмо МУП ТК от 10.12.2025 № 231</t>
  </si>
  <si>
    <t xml:space="preserve">Уведомление № 05-004/178  от 13.11.2025  Департамент финансов правительства Еврейской автономной области </t>
  </si>
  <si>
    <t>Уведомление № 05-004/007  от 12.11.2025  Департамент финансов правительства Еврейской автономной области</t>
  </si>
  <si>
    <r>
      <t>Предложения к уточнению бюджета  муниципального образования "Город Биробиджан" Еврейской автономной области в декабре</t>
    </r>
    <r>
      <rPr>
        <b/>
        <sz val="11"/>
        <color indexed="30"/>
        <rFont val="Times New Roman"/>
        <family val="1"/>
        <charset val="204"/>
      </rPr>
      <t xml:space="preserve"> </t>
    </r>
    <r>
      <rPr>
        <b/>
        <sz val="11"/>
        <rFont val="Times New Roman"/>
        <family val="1"/>
        <charset val="204"/>
      </rPr>
      <t>2025 года</t>
    </r>
  </si>
  <si>
    <t>Предложения к уточнению бюджета  муниципального образования "Город Биробиджан" Еврейской автономной области в декабре 2025 года</t>
  </si>
  <si>
    <t>Подпрограмма «Развитие сети автомобильных дорог общего пользования местного значения муниципального образования «Город Биробиджан» Еврейской автономной области"</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</si>
  <si>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областного бюджета</t>
  </si>
  <si>
    <t>внесение изменений в обласной закон</t>
  </si>
  <si>
    <t>(+701,0 т.р Уведомление ЛБО № 05-004-173 от 13.11.2025) (-3566,0 т.р внесение изменений в обласной закон)</t>
  </si>
</sst>
</file>

<file path=xl/styles.xml><?xml version="1.0" encoding="utf-8"?>
<styleSheet xmlns="http://schemas.openxmlformats.org/spreadsheetml/2006/main">
  <numFmts count="10">
    <numFmt numFmtId="164" formatCode="_-* #,##0.00_р_._-;\-* #,##0.00_р_._-;_-* &quot;-&quot;??_р_._-;_-@_-"/>
    <numFmt numFmtId="165" formatCode="0.0"/>
    <numFmt numFmtId="166" formatCode="000000"/>
    <numFmt numFmtId="167" formatCode="#,##0.0"/>
    <numFmt numFmtId="168" formatCode="_-* #,##0.0_р_._-;\-* #,##0.0_р_._-;_-* &quot;-&quot;??_р_._-;_-@_-"/>
    <numFmt numFmtId="169" formatCode="#,##0.0\ _₽"/>
    <numFmt numFmtId="170" formatCode="#,##0.00_ ;[Red]\-#,##0.00\ "/>
    <numFmt numFmtId="171" formatCode="#,##0.0_ ;[Red]\-#,##0.0\ "/>
    <numFmt numFmtId="172" formatCode="#,##0.00\ _₽"/>
    <numFmt numFmtId="173" formatCode="#,##0.0000_ ;[Red]\-#,##0.0000\ "/>
  </numFmts>
  <fonts count="41">
    <font>
      <sz val="10"/>
      <name val="Arial Cyr"/>
      <charset val="204"/>
    </font>
    <font>
      <sz val="10"/>
      <name val="Arial Cyr"/>
      <charset val="204"/>
    </font>
    <font>
      <sz val="10"/>
      <name val="Arial Cyr"/>
      <charset val="204"/>
    </font>
    <font>
      <sz val="12"/>
      <name val="Times New Roman"/>
      <family val="1"/>
      <charset val="204"/>
    </font>
    <font>
      <b/>
      <sz val="12"/>
      <name val="Times New Roman"/>
      <family val="1"/>
      <charset val="204"/>
    </font>
    <font>
      <sz val="11"/>
      <name val="Times New Roman"/>
      <family val="1"/>
      <charset val="204"/>
    </font>
    <font>
      <b/>
      <sz val="11"/>
      <name val="Times New Roman"/>
      <family val="1"/>
      <charset val="204"/>
    </font>
    <font>
      <sz val="9"/>
      <name val="Times New Roman"/>
      <family val="1"/>
      <charset val="204"/>
    </font>
    <font>
      <b/>
      <i/>
      <sz val="11"/>
      <name val="Times New Roman"/>
      <family val="1"/>
      <charset val="204"/>
    </font>
    <font>
      <i/>
      <sz val="11"/>
      <name val="Times New Roman"/>
      <family val="1"/>
      <charset val="204"/>
    </font>
    <font>
      <sz val="14"/>
      <name val="Times New Roman"/>
      <family val="1"/>
      <charset val="204"/>
    </font>
    <font>
      <sz val="11"/>
      <color indexed="8"/>
      <name val="Times New Roman"/>
      <family val="1"/>
      <charset val="204"/>
    </font>
    <font>
      <sz val="10"/>
      <name val="Times New Roman"/>
      <family val="1"/>
      <charset val="204"/>
    </font>
    <font>
      <b/>
      <sz val="11"/>
      <color indexed="8"/>
      <name val="Times New Roman"/>
      <family val="1"/>
      <charset val="204"/>
    </font>
    <font>
      <sz val="11"/>
      <name val="Arial Cyr"/>
      <charset val="204"/>
    </font>
    <font>
      <b/>
      <i/>
      <sz val="11"/>
      <color indexed="8"/>
      <name val="Times New Roman"/>
      <family val="1"/>
      <charset val="204"/>
    </font>
    <font>
      <b/>
      <i/>
      <sz val="12"/>
      <color indexed="8"/>
      <name val="Times New Roman"/>
      <family val="1"/>
      <charset val="204"/>
    </font>
    <font>
      <b/>
      <i/>
      <sz val="12"/>
      <name val="Times New Roman"/>
      <family val="1"/>
      <charset val="204"/>
    </font>
    <font>
      <b/>
      <sz val="12"/>
      <color indexed="8"/>
      <name val="Times New Roman"/>
      <family val="1"/>
      <charset val="204"/>
    </font>
    <font>
      <i/>
      <sz val="10"/>
      <name val="Times New Roman"/>
      <family val="1"/>
      <charset val="204"/>
    </font>
    <font>
      <b/>
      <sz val="11"/>
      <color indexed="30"/>
      <name val="Times New Roman"/>
      <family val="1"/>
      <charset val="204"/>
    </font>
    <font>
      <b/>
      <i/>
      <sz val="9"/>
      <name val="Times New Roman"/>
      <family val="1"/>
      <charset val="204"/>
    </font>
    <font>
      <b/>
      <sz val="9"/>
      <name val="Times New Roman"/>
      <family val="1"/>
      <charset val="204"/>
    </font>
    <font>
      <i/>
      <sz val="9"/>
      <name val="Times New Roman"/>
      <family val="1"/>
      <charset val="204"/>
    </font>
    <font>
      <b/>
      <sz val="10"/>
      <name val="Times New Roman"/>
      <family val="1"/>
      <charset val="204"/>
    </font>
    <font>
      <b/>
      <i/>
      <sz val="10"/>
      <name val="Times New Roman"/>
      <family val="1"/>
      <charset val="204"/>
    </font>
    <font>
      <sz val="11"/>
      <color rgb="FFFF0000"/>
      <name val="Times New Roman"/>
      <family val="1"/>
      <charset val="204"/>
    </font>
    <font>
      <sz val="11"/>
      <color rgb="FF0000FF"/>
      <name val="Times New Roman"/>
      <family val="1"/>
      <charset val="204"/>
    </font>
    <font>
      <sz val="11"/>
      <color theme="1"/>
      <name val="Times New Roman"/>
      <family val="1"/>
      <charset val="204"/>
    </font>
    <font>
      <b/>
      <sz val="11"/>
      <color rgb="FF0000FF"/>
      <name val="Times New Roman"/>
      <family val="1"/>
      <charset val="204"/>
    </font>
    <font>
      <b/>
      <i/>
      <sz val="11"/>
      <color theme="1"/>
      <name val="Times New Roman"/>
      <family val="1"/>
      <charset val="204"/>
    </font>
    <font>
      <b/>
      <sz val="11"/>
      <color theme="1"/>
      <name val="Times New Roman"/>
      <family val="1"/>
      <charset val="204"/>
    </font>
    <font>
      <b/>
      <sz val="10"/>
      <color rgb="FF1F03EF"/>
      <name val="Arial Cyr"/>
      <charset val="204"/>
    </font>
    <font>
      <b/>
      <sz val="11"/>
      <color rgb="FF1F03EF"/>
      <name val="Times New Roman"/>
      <family val="1"/>
      <charset val="204"/>
    </font>
    <font>
      <b/>
      <sz val="9"/>
      <color rgb="FF0000FF"/>
      <name val="Times New Roman"/>
      <family val="1"/>
      <charset val="204"/>
    </font>
    <font>
      <sz val="9"/>
      <color rgb="FFFF0000"/>
      <name val="Times New Roman"/>
      <family val="1"/>
      <charset val="204"/>
    </font>
    <font>
      <i/>
      <sz val="10"/>
      <color theme="1"/>
      <name val="Times New Roman"/>
      <family val="1"/>
      <charset val="204"/>
    </font>
    <font>
      <sz val="10"/>
      <color theme="1"/>
      <name val="Times New Roman"/>
      <family val="1"/>
      <charset val="204"/>
    </font>
    <font>
      <b/>
      <sz val="10"/>
      <color rgb="FF0000FF"/>
      <name val="Times New Roman"/>
      <family val="1"/>
      <charset val="204"/>
    </font>
    <font>
      <sz val="9"/>
      <color theme="1"/>
      <name val="Times New Roman"/>
      <family val="1"/>
      <charset val="204"/>
    </font>
    <font>
      <sz val="12"/>
      <color rgb="FF000000"/>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50"/>
        <bgColor indexed="64"/>
      </patternFill>
    </fill>
  </fills>
  <borders count="10">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 fillId="0" borderId="0"/>
    <xf numFmtId="164" fontId="1" fillId="0" borderId="0" applyFont="0" applyFill="0" applyBorder="0" applyAlignment="0" applyProtection="0"/>
    <xf numFmtId="164" fontId="2" fillId="0" borderId="0" applyFont="0" applyFill="0" applyBorder="0" applyAlignment="0" applyProtection="0"/>
  </cellStyleXfs>
  <cellXfs count="432">
    <xf numFmtId="0" fontId="0" fillId="0" borderId="0" xfId="0"/>
    <xf numFmtId="0" fontId="5" fillId="0" borderId="0" xfId="0" applyFont="1"/>
    <xf numFmtId="0" fontId="5" fillId="0" borderId="0" xfId="0" applyFont="1" applyBorder="1"/>
    <xf numFmtId="0" fontId="5" fillId="0" borderId="0" xfId="0" applyFont="1" applyAlignment="1">
      <alignment vertical="top"/>
    </xf>
    <xf numFmtId="168" fontId="5" fillId="0" borderId="0" xfId="2" applyNumberFormat="1" applyFont="1" applyAlignment="1">
      <alignment horizontal="right" vertical="top"/>
    </xf>
    <xf numFmtId="0" fontId="5" fillId="0" borderId="0" xfId="0" applyFont="1" applyAlignment="1">
      <alignment vertical="top" wrapText="1"/>
    </xf>
    <xf numFmtId="0" fontId="8" fillId="0" borderId="0" xfId="0" applyFont="1"/>
    <xf numFmtId="168" fontId="9" fillId="0" borderId="0" xfId="2" applyNumberFormat="1" applyFont="1" applyAlignment="1">
      <alignment horizontal="right" vertical="top"/>
    </xf>
    <xf numFmtId="0" fontId="9" fillId="0" borderId="0" xfId="0" applyFont="1" applyAlignment="1">
      <alignment vertical="top" wrapText="1"/>
    </xf>
    <xf numFmtId="0" fontId="9" fillId="0" borderId="0" xfId="0" applyFont="1"/>
    <xf numFmtId="168" fontId="8" fillId="0" borderId="0" xfId="2" applyNumberFormat="1" applyFont="1" applyAlignment="1">
      <alignment horizontal="right" vertical="top"/>
    </xf>
    <xf numFmtId="0" fontId="8" fillId="0" borderId="0" xfId="0" applyFont="1" applyAlignment="1">
      <alignment vertical="top" wrapText="1"/>
    </xf>
    <xf numFmtId="0" fontId="5" fillId="0" borderId="0" xfId="0" applyFont="1" applyAlignment="1">
      <alignment horizontal="center" vertical="top"/>
    </xf>
    <xf numFmtId="0" fontId="9" fillId="0" borderId="0" xfId="0" applyFont="1" applyAlignment="1">
      <alignment vertical="top"/>
    </xf>
    <xf numFmtId="0" fontId="5" fillId="0" borderId="0" xfId="0" applyFont="1" applyBorder="1" applyAlignment="1">
      <alignment vertical="top"/>
    </xf>
    <xf numFmtId="167" fontId="5" fillId="0" borderId="0" xfId="0" applyNumberFormat="1" applyFont="1" applyAlignment="1">
      <alignment vertical="top"/>
    </xf>
    <xf numFmtId="0" fontId="26" fillId="0" borderId="0" xfId="0" applyFont="1" applyAlignment="1">
      <alignment vertical="top"/>
    </xf>
    <xf numFmtId="0" fontId="26" fillId="0" borderId="0" xfId="0" applyFont="1"/>
    <xf numFmtId="0" fontId="5" fillId="0" borderId="0" xfId="0" applyFont="1" applyFill="1" applyAlignment="1">
      <alignment vertical="top"/>
    </xf>
    <xf numFmtId="0" fontId="5" fillId="0" borderId="0" xfId="0" applyFont="1" applyFill="1"/>
    <xf numFmtId="0" fontId="5" fillId="2" borderId="1" xfId="0" applyFont="1" applyFill="1" applyBorder="1" applyAlignment="1">
      <alignment horizontal="left" vertical="top" wrapText="1"/>
    </xf>
    <xf numFmtId="0" fontId="9" fillId="0" borderId="0" xfId="0" applyFont="1" applyFill="1"/>
    <xf numFmtId="0" fontId="5" fillId="0" borderId="2" xfId="0" applyFont="1" applyFill="1" applyBorder="1" applyAlignment="1">
      <alignment horizontal="left" vertical="top" wrapText="1"/>
    </xf>
    <xf numFmtId="167" fontId="5" fillId="0" borderId="0" xfId="0" applyNumberFormat="1" applyFont="1"/>
    <xf numFmtId="0" fontId="10" fillId="0" borderId="0" xfId="0" applyFont="1" applyFill="1" applyBorder="1" applyAlignment="1"/>
    <xf numFmtId="0" fontId="3" fillId="0" borderId="0" xfId="0" applyFont="1" applyFill="1"/>
    <xf numFmtId="167" fontId="5" fillId="0" borderId="0" xfId="0" applyNumberFormat="1" applyFont="1" applyBorder="1"/>
    <xf numFmtId="0" fontId="8" fillId="0" borderId="0" xfId="0" applyFont="1" applyAlignment="1">
      <alignment vertical="top"/>
    </xf>
    <xf numFmtId="167" fontId="6" fillId="0" borderId="0" xfId="0" applyNumberFormat="1" applyFont="1"/>
    <xf numFmtId="0" fontId="27" fillId="0" borderId="0" xfId="0" applyFont="1" applyAlignment="1">
      <alignment vertical="top"/>
    </xf>
    <xf numFmtId="0" fontId="27" fillId="0" borderId="0" xfId="0" applyFont="1"/>
    <xf numFmtId="167" fontId="27" fillId="0" borderId="0" xfId="0" applyNumberFormat="1" applyFont="1"/>
    <xf numFmtId="167" fontId="27" fillId="0" borderId="0" xfId="0" applyNumberFormat="1" applyFont="1" applyAlignment="1">
      <alignment vertical="top"/>
    </xf>
    <xf numFmtId="0" fontId="27" fillId="0" borderId="0" xfId="0" applyFont="1" applyAlignment="1">
      <alignment vertical="top" wrapText="1"/>
    </xf>
    <xf numFmtId="0" fontId="5" fillId="2" borderId="0" xfId="0" applyFont="1" applyFill="1" applyBorder="1" applyAlignment="1">
      <alignment horizontal="left" vertical="top" wrapText="1"/>
    </xf>
    <xf numFmtId="0" fontId="5" fillId="0" borderId="2" xfId="0" applyFont="1" applyFill="1" applyBorder="1" applyAlignment="1">
      <alignment vertical="center" wrapText="1"/>
    </xf>
    <xf numFmtId="0" fontId="5"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49" fontId="5" fillId="0" borderId="2" xfId="0" applyNumberFormat="1" applyFont="1" applyFill="1" applyBorder="1" applyAlignment="1">
      <alignment vertical="center" wrapText="1"/>
    </xf>
    <xf numFmtId="0" fontId="11" fillId="0" borderId="2" xfId="0" applyFont="1" applyFill="1" applyBorder="1" applyAlignment="1">
      <alignment vertical="center" wrapText="1"/>
    </xf>
    <xf numFmtId="0" fontId="6" fillId="0" borderId="2" xfId="0" applyFont="1" applyFill="1" applyBorder="1" applyAlignment="1">
      <alignment vertical="center" wrapText="1"/>
    </xf>
    <xf numFmtId="0" fontId="8" fillId="0" borderId="2" xfId="0" applyFont="1" applyFill="1" applyBorder="1" applyAlignment="1">
      <alignment vertical="center" wrapText="1"/>
    </xf>
    <xf numFmtId="0" fontId="9" fillId="0" borderId="2" xfId="0" applyFont="1" applyFill="1" applyBorder="1" applyAlignment="1">
      <alignment vertical="center" wrapText="1"/>
    </xf>
    <xf numFmtId="49" fontId="8" fillId="0" borderId="2" xfId="0" applyNumberFormat="1" applyFont="1" applyFill="1" applyBorder="1" applyAlignment="1">
      <alignment vertical="center" wrapText="1"/>
    </xf>
    <xf numFmtId="0" fontId="13" fillId="0" borderId="2" xfId="0" applyFont="1" applyFill="1" applyBorder="1" applyAlignment="1">
      <alignment vertical="center" wrapText="1"/>
    </xf>
    <xf numFmtId="0" fontId="5" fillId="0" borderId="2" xfId="0" applyFont="1" applyFill="1" applyBorder="1" applyAlignment="1">
      <alignment vertical="center"/>
    </xf>
    <xf numFmtId="49" fontId="6" fillId="3" borderId="2" xfId="0" applyNumberFormat="1" applyFont="1" applyFill="1" applyBorder="1" applyAlignment="1">
      <alignment vertical="center" wrapText="1"/>
    </xf>
    <xf numFmtId="167" fontId="6" fillId="3" borderId="2" xfId="0" applyNumberFormat="1" applyFont="1" applyFill="1" applyBorder="1" applyAlignment="1">
      <alignment vertical="center" wrapText="1"/>
    </xf>
    <xf numFmtId="167" fontId="8" fillId="0" borderId="2" xfId="0" applyNumberFormat="1" applyFont="1" applyFill="1" applyBorder="1" applyAlignment="1">
      <alignment vertical="center" wrapText="1"/>
    </xf>
    <xf numFmtId="167" fontId="9" fillId="0" borderId="2" xfId="0" applyNumberFormat="1" applyFont="1" applyFill="1" applyBorder="1" applyAlignment="1">
      <alignment vertical="center" wrapText="1"/>
    </xf>
    <xf numFmtId="167" fontId="5" fillId="0" borderId="2" xfId="0" applyNumberFormat="1" applyFont="1" applyFill="1" applyBorder="1" applyAlignment="1">
      <alignment vertical="center" wrapText="1"/>
    </xf>
    <xf numFmtId="167" fontId="6" fillId="0" borderId="2" xfId="0" applyNumberFormat="1" applyFont="1" applyFill="1" applyBorder="1" applyAlignment="1">
      <alignment vertical="center" wrapText="1"/>
    </xf>
    <xf numFmtId="167" fontId="5" fillId="0" borderId="2" xfId="0" applyNumberFormat="1" applyFont="1" applyFill="1" applyBorder="1" applyAlignment="1">
      <alignment vertical="center"/>
    </xf>
    <xf numFmtId="167" fontId="8" fillId="0" borderId="2" xfId="0" applyNumberFormat="1" applyFont="1" applyFill="1" applyBorder="1" applyAlignment="1">
      <alignment vertical="center"/>
    </xf>
    <xf numFmtId="167" fontId="26" fillId="0" borderId="2" xfId="0" applyNumberFormat="1" applyFont="1" applyFill="1" applyBorder="1" applyAlignment="1">
      <alignment vertical="center" wrapText="1"/>
    </xf>
    <xf numFmtId="167" fontId="5" fillId="0" borderId="2" xfId="2" applyNumberFormat="1" applyFont="1" applyFill="1" applyBorder="1" applyAlignment="1">
      <alignment vertical="center" wrapText="1"/>
    </xf>
    <xf numFmtId="167" fontId="8" fillId="0" borderId="2" xfId="2" applyNumberFormat="1" applyFont="1" applyFill="1" applyBorder="1" applyAlignment="1">
      <alignment vertical="center" wrapText="1"/>
    </xf>
    <xf numFmtId="167" fontId="9" fillId="0" borderId="2" xfId="2" applyNumberFormat="1" applyFont="1" applyFill="1" applyBorder="1" applyAlignment="1">
      <alignment vertical="center" wrapText="1"/>
    </xf>
    <xf numFmtId="167" fontId="28" fillId="0" borderId="2" xfId="0" applyNumberFormat="1" applyFont="1" applyFill="1" applyBorder="1" applyAlignment="1">
      <alignment vertical="center" wrapText="1"/>
    </xf>
    <xf numFmtId="167" fontId="26" fillId="0" borderId="2" xfId="0" applyNumberFormat="1" applyFont="1" applyFill="1" applyBorder="1" applyAlignment="1">
      <alignment vertical="center"/>
    </xf>
    <xf numFmtId="167" fontId="6" fillId="0" borderId="2" xfId="2" applyNumberFormat="1" applyFont="1" applyFill="1" applyBorder="1" applyAlignment="1">
      <alignment vertical="center" wrapText="1"/>
    </xf>
    <xf numFmtId="169" fontId="5" fillId="0" borderId="2" xfId="0" applyNumberFormat="1" applyFont="1" applyFill="1" applyBorder="1" applyAlignment="1">
      <alignment vertical="center" wrapText="1"/>
    </xf>
    <xf numFmtId="169" fontId="5" fillId="0" borderId="0" xfId="0" applyNumberFormat="1" applyFont="1" applyFill="1" applyBorder="1" applyAlignment="1">
      <alignment vertical="center" wrapText="1"/>
    </xf>
    <xf numFmtId="0" fontId="15" fillId="0" borderId="2" xfId="0" applyFont="1" applyFill="1" applyBorder="1" applyAlignment="1">
      <alignment vertical="center" wrapText="1"/>
    </xf>
    <xf numFmtId="167" fontId="9" fillId="0" borderId="0" xfId="0" applyNumberFormat="1" applyFont="1"/>
    <xf numFmtId="167" fontId="9" fillId="0" borderId="2" xfId="0" applyNumberFormat="1" applyFont="1" applyFill="1" applyBorder="1" applyAlignment="1">
      <alignment vertical="center"/>
    </xf>
    <xf numFmtId="0" fontId="5" fillId="0" borderId="0" xfId="0" applyFont="1" applyFill="1" applyAlignment="1">
      <alignment vertical="center"/>
    </xf>
    <xf numFmtId="0" fontId="6" fillId="0" borderId="2" xfId="0" applyFont="1" applyFill="1" applyBorder="1" applyAlignment="1">
      <alignment horizontal="center" vertical="center" wrapText="1"/>
    </xf>
    <xf numFmtId="169" fontId="5" fillId="0" borderId="0" xfId="0" applyNumberFormat="1" applyFont="1" applyFill="1" applyAlignment="1">
      <alignment vertical="center"/>
    </xf>
    <xf numFmtId="169" fontId="5" fillId="0" borderId="0" xfId="0" applyNumberFormat="1" applyFont="1" applyFill="1" applyAlignment="1">
      <alignment vertical="center" wrapText="1"/>
    </xf>
    <xf numFmtId="0" fontId="5" fillId="0" borderId="0" xfId="0" applyFont="1" applyFill="1" applyAlignment="1">
      <alignment vertical="center" wrapText="1"/>
    </xf>
    <xf numFmtId="0" fontId="5" fillId="0" borderId="0" xfId="0" applyFont="1" applyFill="1" applyAlignment="1">
      <alignment horizontal="right" vertical="center"/>
    </xf>
    <xf numFmtId="167" fontId="5" fillId="0" borderId="2" xfId="2" applyNumberFormat="1" applyFont="1" applyFill="1" applyBorder="1" applyAlignment="1">
      <alignment horizontal="right" vertical="center" wrapText="1"/>
    </xf>
    <xf numFmtId="167" fontId="9" fillId="0" borderId="2" xfId="2" applyNumberFormat="1" applyFont="1" applyFill="1" applyBorder="1" applyAlignment="1">
      <alignment horizontal="right" vertical="center" wrapText="1"/>
    </xf>
    <xf numFmtId="0" fontId="9" fillId="0" borderId="2" xfId="0" applyFont="1" applyFill="1" applyBorder="1" applyAlignment="1">
      <alignment vertical="center"/>
    </xf>
    <xf numFmtId="0" fontId="5" fillId="0" borderId="3" xfId="0" applyFont="1" applyFill="1" applyBorder="1" applyAlignment="1">
      <alignment vertical="center" wrapText="1"/>
    </xf>
    <xf numFmtId="167" fontId="6" fillId="0" borderId="2" xfId="0" applyNumberFormat="1" applyFont="1" applyFill="1" applyBorder="1" applyAlignment="1">
      <alignment horizontal="right" vertical="center" wrapText="1"/>
    </xf>
    <xf numFmtId="167" fontId="9" fillId="0" borderId="2" xfId="0" applyNumberFormat="1" applyFont="1" applyFill="1" applyBorder="1" applyAlignment="1">
      <alignment horizontal="right" vertical="center" wrapText="1"/>
    </xf>
    <xf numFmtId="167" fontId="5" fillId="0" borderId="2" xfId="0" applyNumberFormat="1" applyFont="1" applyFill="1" applyBorder="1" applyAlignment="1">
      <alignment horizontal="right" vertical="center" wrapText="1"/>
    </xf>
    <xf numFmtId="167" fontId="8" fillId="0" borderId="2" xfId="0" applyNumberFormat="1" applyFont="1" applyFill="1" applyBorder="1" applyAlignment="1">
      <alignment horizontal="right" vertical="center" wrapText="1"/>
    </xf>
    <xf numFmtId="167" fontId="6" fillId="3" borderId="2" xfId="0" applyNumberFormat="1" applyFont="1" applyFill="1" applyBorder="1" applyAlignment="1">
      <alignment horizontal="right" vertical="center" wrapText="1"/>
    </xf>
    <xf numFmtId="166" fontId="5" fillId="0" borderId="0" xfId="0" applyNumberFormat="1" applyFont="1" applyFill="1" applyBorder="1" applyAlignment="1">
      <alignment horizontal="left" vertical="center" wrapText="1"/>
    </xf>
    <xf numFmtId="0" fontId="5" fillId="0" borderId="0" xfId="0" applyFont="1" applyFill="1" applyAlignment="1">
      <alignment horizontal="left" vertical="center"/>
    </xf>
    <xf numFmtId="0" fontId="26" fillId="0" borderId="2" xfId="0" applyFont="1" applyFill="1" applyBorder="1" applyAlignment="1">
      <alignment vertical="center" wrapText="1"/>
    </xf>
    <xf numFmtId="166" fontId="8" fillId="0" borderId="2" xfId="0" applyNumberFormat="1" applyFont="1" applyFill="1" applyBorder="1" applyAlignment="1">
      <alignment vertical="center" wrapText="1"/>
    </xf>
    <xf numFmtId="49" fontId="9" fillId="0" borderId="2" xfId="0" applyNumberFormat="1" applyFont="1" applyFill="1" applyBorder="1" applyAlignment="1">
      <alignment vertical="center" wrapText="1"/>
    </xf>
    <xf numFmtId="172" fontId="5" fillId="0" borderId="2" xfId="0" applyNumberFormat="1" applyFont="1" applyFill="1" applyBorder="1" applyAlignment="1">
      <alignment vertical="center" wrapText="1"/>
    </xf>
    <xf numFmtId="172" fontId="5" fillId="0" borderId="2" xfId="2" applyNumberFormat="1" applyFont="1" applyFill="1" applyBorder="1" applyAlignment="1">
      <alignment vertical="center" wrapText="1"/>
    </xf>
    <xf numFmtId="167" fontId="12" fillId="0" borderId="2" xfId="0" applyNumberFormat="1" applyFont="1" applyFill="1" applyBorder="1" applyAlignment="1">
      <alignment horizontal="left" vertical="center" wrapText="1"/>
    </xf>
    <xf numFmtId="0" fontId="27" fillId="0" borderId="0" xfId="0" applyFont="1" applyFill="1"/>
    <xf numFmtId="167" fontId="27" fillId="0" borderId="0" xfId="0" applyNumberFormat="1" applyFont="1" applyFill="1"/>
    <xf numFmtId="167" fontId="26" fillId="0" borderId="2" xfId="2" applyNumberFormat="1" applyFont="1" applyFill="1" applyBorder="1" applyAlignment="1">
      <alignment horizontal="right" vertical="center" wrapText="1"/>
    </xf>
    <xf numFmtId="167" fontId="5" fillId="0" borderId="2" xfId="3" applyNumberFormat="1" applyFont="1" applyFill="1" applyBorder="1" applyAlignment="1">
      <alignment horizontal="right" vertical="top" wrapText="1"/>
    </xf>
    <xf numFmtId="0" fontId="3" fillId="0" borderId="0" xfId="0" applyFont="1"/>
    <xf numFmtId="0" fontId="3" fillId="0" borderId="0" xfId="0" applyFont="1" applyAlignment="1">
      <alignment horizontal="right"/>
    </xf>
    <xf numFmtId="0" fontId="3" fillId="2" borderId="2" xfId="0" applyFont="1" applyFill="1" applyBorder="1" applyAlignment="1">
      <alignment vertical="top" wrapText="1"/>
    </xf>
    <xf numFmtId="167" fontId="5" fillId="2" borderId="2" xfId="0" applyNumberFormat="1" applyFont="1" applyFill="1" applyBorder="1" applyAlignment="1">
      <alignment vertical="top" wrapText="1"/>
    </xf>
    <xf numFmtId="0" fontId="4" fillId="2" borderId="2" xfId="0" applyFont="1" applyFill="1" applyBorder="1" applyAlignment="1">
      <alignment horizontal="center" vertical="top" wrapText="1"/>
    </xf>
    <xf numFmtId="167" fontId="5" fillId="2" borderId="2" xfId="3" applyNumberFormat="1" applyFont="1" applyFill="1" applyBorder="1" applyAlignment="1">
      <alignment horizontal="right" vertical="top" wrapText="1"/>
    </xf>
    <xf numFmtId="49" fontId="5" fillId="2" borderId="2" xfId="0" applyNumberFormat="1" applyFont="1" applyFill="1" applyBorder="1" applyAlignment="1">
      <alignment horizontal="left" vertical="top" wrapText="1"/>
    </xf>
    <xf numFmtId="167" fontId="6" fillId="2" borderId="2" xfId="0" applyNumberFormat="1" applyFont="1" applyFill="1" applyBorder="1" applyAlignment="1">
      <alignment vertical="top" wrapText="1"/>
    </xf>
    <xf numFmtId="167" fontId="6" fillId="2" borderId="2" xfId="3" applyNumberFormat="1" applyFont="1" applyFill="1" applyBorder="1" applyAlignment="1">
      <alignment horizontal="right" vertical="top" wrapText="1"/>
    </xf>
    <xf numFmtId="0" fontId="6" fillId="2" borderId="2" xfId="0" applyFont="1" applyFill="1" applyBorder="1" applyAlignment="1">
      <alignment horizontal="left" vertical="top" wrapText="1"/>
    </xf>
    <xf numFmtId="0" fontId="8" fillId="2" borderId="2" xfId="0" applyFont="1" applyFill="1" applyBorder="1" applyAlignment="1">
      <alignment horizontal="left" vertical="top" wrapText="1"/>
    </xf>
    <xf numFmtId="167" fontId="8" fillId="2" borderId="2" xfId="0" applyNumberFormat="1" applyFont="1" applyFill="1" applyBorder="1" applyAlignment="1">
      <alignment vertical="top" wrapText="1"/>
    </xf>
    <xf numFmtId="167" fontId="9" fillId="2" borderId="2" xfId="0" applyNumberFormat="1" applyFont="1" applyFill="1" applyBorder="1" applyAlignment="1">
      <alignment vertical="top" wrapText="1"/>
    </xf>
    <xf numFmtId="0" fontId="3" fillId="0" borderId="0" xfId="0" applyFont="1" applyAlignment="1"/>
    <xf numFmtId="49" fontId="9" fillId="2" borderId="2" xfId="0" applyNumberFormat="1" applyFont="1" applyFill="1" applyBorder="1" applyAlignment="1">
      <alignment horizontal="left" vertical="top" wrapText="1"/>
    </xf>
    <xf numFmtId="167" fontId="5" fillId="2" borderId="2" xfId="0" applyNumberFormat="1" applyFont="1" applyFill="1" applyBorder="1" applyAlignment="1">
      <alignment vertical="top"/>
    </xf>
    <xf numFmtId="0" fontId="5" fillId="2" borderId="2" xfId="0" applyFont="1" applyFill="1" applyBorder="1" applyAlignment="1">
      <alignment vertical="top" wrapText="1"/>
    </xf>
    <xf numFmtId="168" fontId="6" fillId="2" borderId="2" xfId="3" applyNumberFormat="1" applyFont="1" applyFill="1" applyBorder="1" applyAlignment="1">
      <alignment horizontal="center" vertical="top" wrapText="1"/>
    </xf>
    <xf numFmtId="0" fontId="6" fillId="2" borderId="2" xfId="0" applyFont="1" applyFill="1" applyBorder="1" applyAlignment="1">
      <alignment vertical="top" wrapText="1"/>
    </xf>
    <xf numFmtId="167" fontId="9" fillId="2" borderId="2" xfId="3" applyNumberFormat="1" applyFont="1" applyFill="1" applyBorder="1" applyAlignment="1">
      <alignment horizontal="right" vertical="top" wrapText="1"/>
    </xf>
    <xf numFmtId="167" fontId="8" fillId="2" borderId="2" xfId="3" applyNumberFormat="1" applyFont="1" applyFill="1" applyBorder="1" applyAlignment="1">
      <alignment horizontal="right" vertical="top" wrapText="1"/>
    </xf>
    <xf numFmtId="167" fontId="9" fillId="2" borderId="2" xfId="0" applyNumberFormat="1" applyFont="1" applyFill="1" applyBorder="1" applyAlignment="1">
      <alignment vertical="top"/>
    </xf>
    <xf numFmtId="167" fontId="6" fillId="2" borderId="2" xfId="0" applyNumberFormat="1" applyFont="1" applyFill="1" applyBorder="1" applyAlignment="1">
      <alignment vertical="top"/>
    </xf>
    <xf numFmtId="166" fontId="3" fillId="2" borderId="0" xfId="0" applyNumberFormat="1" applyFont="1" applyFill="1" applyBorder="1" applyAlignment="1">
      <alignment horizontal="left" vertical="top" wrapText="1"/>
    </xf>
    <xf numFmtId="0" fontId="3" fillId="2" borderId="0" xfId="0" applyFont="1" applyFill="1" applyBorder="1" applyAlignment="1">
      <alignment vertical="top"/>
    </xf>
    <xf numFmtId="0" fontId="3" fillId="2" borderId="0" xfId="0" applyFont="1" applyFill="1" applyAlignment="1">
      <alignment vertical="top" wrapText="1"/>
    </xf>
    <xf numFmtId="0" fontId="3" fillId="2" borderId="0" xfId="0" applyFont="1" applyFill="1"/>
    <xf numFmtId="0" fontId="8" fillId="2" borderId="2" xfId="0" applyFont="1" applyFill="1" applyBorder="1" applyAlignment="1">
      <alignment vertical="top" wrapText="1"/>
    </xf>
    <xf numFmtId="167" fontId="5" fillId="0" borderId="2" xfId="0" applyNumberFormat="1" applyFont="1" applyFill="1" applyBorder="1" applyAlignment="1">
      <alignment vertical="top"/>
    </xf>
    <xf numFmtId="167" fontId="5" fillId="2" borderId="3" xfId="3" applyNumberFormat="1" applyFont="1" applyFill="1" applyBorder="1" applyAlignment="1">
      <alignment horizontal="right" vertical="top" wrapText="1"/>
    </xf>
    <xf numFmtId="167" fontId="5" fillId="0" borderId="2" xfId="0" applyNumberFormat="1" applyFont="1" applyFill="1" applyBorder="1" applyAlignment="1">
      <alignment horizontal="right" vertical="top" wrapText="1"/>
    </xf>
    <xf numFmtId="167" fontId="9" fillId="0" borderId="2" xfId="0" applyNumberFormat="1" applyFont="1" applyFill="1" applyBorder="1" applyAlignment="1">
      <alignment vertical="top" wrapText="1"/>
    </xf>
    <xf numFmtId="167" fontId="6" fillId="0" borderId="2" xfId="0" applyNumberFormat="1" applyFont="1" applyFill="1" applyBorder="1" applyAlignment="1">
      <alignment horizontal="right" vertical="top" wrapText="1"/>
    </xf>
    <xf numFmtId="0" fontId="6" fillId="0" borderId="2" xfId="0" applyFont="1" applyFill="1" applyBorder="1" applyAlignment="1">
      <alignment horizontal="left" vertical="top" wrapText="1"/>
    </xf>
    <xf numFmtId="167" fontId="5" fillId="0" borderId="2" xfId="0" applyNumberFormat="1" applyFont="1" applyFill="1" applyBorder="1" applyAlignment="1">
      <alignment vertical="top" wrapText="1"/>
    </xf>
    <xf numFmtId="49" fontId="5" fillId="0" borderId="2" xfId="0" applyNumberFormat="1" applyFont="1" applyFill="1" applyBorder="1" applyAlignment="1">
      <alignment horizontal="left" vertical="top" wrapText="1"/>
    </xf>
    <xf numFmtId="167" fontId="5" fillId="2" borderId="3" xfId="0" applyNumberFormat="1" applyFont="1" applyFill="1" applyBorder="1" applyAlignment="1">
      <alignment vertical="top" wrapText="1"/>
    </xf>
    <xf numFmtId="0" fontId="10" fillId="2" borderId="2" xfId="0" applyFont="1" applyFill="1" applyBorder="1" applyAlignment="1">
      <alignment vertical="top"/>
    </xf>
    <xf numFmtId="49" fontId="5" fillId="0" borderId="2" xfId="0" applyNumberFormat="1" applyFont="1" applyFill="1" applyBorder="1" applyAlignment="1">
      <alignment vertical="top" wrapText="1"/>
    </xf>
    <xf numFmtId="167" fontId="8" fillId="0" borderId="2" xfId="0" applyNumberFormat="1" applyFont="1" applyFill="1" applyBorder="1" applyAlignment="1">
      <alignment vertical="top" wrapText="1"/>
    </xf>
    <xf numFmtId="49" fontId="6" fillId="0" borderId="2" xfId="0" applyNumberFormat="1" applyFont="1" applyFill="1" applyBorder="1" applyAlignment="1">
      <alignment vertical="top" wrapText="1"/>
    </xf>
    <xf numFmtId="0" fontId="5" fillId="0" borderId="2" xfId="0" applyNumberFormat="1" applyFont="1" applyFill="1" applyBorder="1" applyAlignment="1">
      <alignment horizontal="left" vertical="top" wrapText="1"/>
    </xf>
    <xf numFmtId="0" fontId="6" fillId="0" borderId="2" xfId="0" applyNumberFormat="1" applyFont="1" applyFill="1" applyBorder="1" applyAlignment="1">
      <alignment horizontal="left" vertical="top" wrapText="1"/>
    </xf>
    <xf numFmtId="0" fontId="29" fillId="0" borderId="2" xfId="0" applyFont="1" applyFill="1" applyBorder="1" applyAlignment="1">
      <alignment horizontal="left" vertical="center" wrapText="1"/>
    </xf>
    <xf numFmtId="167" fontId="29" fillId="0" borderId="2" xfId="0" applyNumberFormat="1" applyFont="1" applyFill="1" applyBorder="1" applyAlignment="1">
      <alignment vertical="center" wrapText="1"/>
    </xf>
    <xf numFmtId="167" fontId="29" fillId="2" borderId="2" xfId="0" applyNumberFormat="1" applyFont="1" applyFill="1" applyBorder="1" applyAlignment="1">
      <alignment vertical="top" wrapText="1"/>
    </xf>
    <xf numFmtId="49" fontId="11" fillId="2" borderId="2" xfId="0" applyNumberFormat="1" applyFont="1" applyFill="1" applyBorder="1" applyAlignment="1">
      <alignment horizontal="left" vertical="top" wrapText="1"/>
    </xf>
    <xf numFmtId="0" fontId="11" fillId="2"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17" fillId="0" borderId="2" xfId="0" applyFont="1" applyFill="1" applyBorder="1" applyAlignment="1">
      <alignment horizontal="left" vertical="top" wrapText="1"/>
    </xf>
    <xf numFmtId="0" fontId="11" fillId="0" borderId="2"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2" fontId="5" fillId="2" borderId="2" xfId="0" applyNumberFormat="1" applyFont="1" applyFill="1" applyBorder="1" applyAlignment="1">
      <alignment horizontal="left" vertical="top" wrapText="1"/>
    </xf>
    <xf numFmtId="168" fontId="12" fillId="2" borderId="2" xfId="3" applyNumberFormat="1" applyFont="1" applyFill="1" applyBorder="1" applyAlignment="1">
      <alignment horizontal="left" vertical="top" wrapText="1"/>
    </xf>
    <xf numFmtId="168" fontId="7" fillId="2" borderId="2" xfId="3" applyNumberFormat="1"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2" xfId="0" applyFont="1" applyFill="1" applyBorder="1" applyAlignment="1">
      <alignment horizontal="left" vertical="top" wrapText="1"/>
    </xf>
    <xf numFmtId="0" fontId="28" fillId="0" borderId="0" xfId="0" applyFont="1" applyAlignment="1">
      <alignment wrapText="1"/>
    </xf>
    <xf numFmtId="168" fontId="29" fillId="2" borderId="2" xfId="3" applyNumberFormat="1" applyFont="1" applyFill="1" applyBorder="1" applyAlignment="1">
      <alignment horizontal="center" vertical="top" wrapText="1"/>
    </xf>
    <xf numFmtId="167" fontId="29" fillId="0" borderId="2" xfId="0" applyNumberFormat="1" applyFont="1" applyFill="1" applyBorder="1" applyAlignment="1">
      <alignment vertical="top" wrapText="1"/>
    </xf>
    <xf numFmtId="49" fontId="8" fillId="0" borderId="2" xfId="0" applyNumberFormat="1" applyFont="1" applyFill="1" applyBorder="1" applyAlignment="1">
      <alignment horizontal="left" vertical="top" wrapText="1"/>
    </xf>
    <xf numFmtId="172" fontId="6" fillId="2" borderId="2" xfId="0" applyNumberFormat="1" applyFont="1" applyFill="1" applyBorder="1" applyAlignment="1">
      <alignment horizontal="right" vertical="top" wrapText="1"/>
    </xf>
    <xf numFmtId="172" fontId="5" fillId="2" borderId="2" xfId="0" applyNumberFormat="1" applyFont="1" applyFill="1" applyBorder="1" applyAlignment="1">
      <alignment vertical="top" wrapText="1"/>
    </xf>
    <xf numFmtId="172" fontId="5" fillId="2" borderId="3" xfId="0" applyNumberFormat="1" applyFont="1" applyFill="1" applyBorder="1" applyAlignment="1">
      <alignment vertical="top"/>
    </xf>
    <xf numFmtId="172" fontId="5" fillId="2" borderId="2" xfId="0" applyNumberFormat="1" applyFont="1" applyFill="1" applyBorder="1" applyAlignment="1">
      <alignment horizontal="right" vertical="top" wrapText="1"/>
    </xf>
    <xf numFmtId="172" fontId="6" fillId="3" borderId="2" xfId="0" applyNumberFormat="1" applyFont="1" applyFill="1" applyBorder="1" applyAlignment="1">
      <alignment horizontal="right" vertical="top" wrapText="1"/>
    </xf>
    <xf numFmtId="167" fontId="5" fillId="2" borderId="3" xfId="0" applyNumberFormat="1" applyFont="1" applyFill="1" applyBorder="1" applyAlignment="1">
      <alignment vertical="top"/>
    </xf>
    <xf numFmtId="0" fontId="28" fillId="0" borderId="2" xfId="0" applyFont="1" applyFill="1" applyBorder="1" applyAlignment="1">
      <alignment horizontal="left" vertical="top" wrapText="1"/>
    </xf>
    <xf numFmtId="0" fontId="30" fillId="0" borderId="2" xfId="0" applyFont="1" applyFill="1" applyBorder="1" applyAlignment="1">
      <alignment horizontal="left" vertical="top" wrapText="1"/>
    </xf>
    <xf numFmtId="167" fontId="31" fillId="2" borderId="2" xfId="0" applyNumberFormat="1" applyFont="1" applyFill="1" applyBorder="1" applyAlignment="1">
      <alignment vertical="top" wrapText="1"/>
    </xf>
    <xf numFmtId="167" fontId="28" fillId="2" borderId="2" xfId="0" applyNumberFormat="1" applyFont="1" applyFill="1" applyBorder="1" applyAlignment="1">
      <alignment vertical="top" wrapText="1"/>
    </xf>
    <xf numFmtId="167" fontId="30" fillId="2" borderId="2" xfId="0" applyNumberFormat="1" applyFont="1" applyFill="1" applyBorder="1" applyAlignment="1">
      <alignment vertical="top" wrapText="1"/>
    </xf>
    <xf numFmtId="49" fontId="8" fillId="0" borderId="2" xfId="0" applyNumberFormat="1" applyFont="1" applyFill="1" applyBorder="1" applyAlignment="1">
      <alignment horizontal="left" vertical="center" wrapText="1"/>
    </xf>
    <xf numFmtId="169" fontId="6" fillId="3" borderId="2" xfId="0" applyNumberFormat="1" applyFont="1" applyFill="1" applyBorder="1" applyAlignment="1">
      <alignment vertical="top" wrapText="1"/>
    </xf>
    <xf numFmtId="173" fontId="5" fillId="0" borderId="0" xfId="2" applyNumberFormat="1" applyFont="1" applyAlignment="1">
      <alignment horizontal="right" vertical="center"/>
    </xf>
    <xf numFmtId="173" fontId="27" fillId="0" borderId="0" xfId="2" applyNumberFormat="1" applyFont="1" applyFill="1" applyBorder="1" applyAlignment="1">
      <alignment horizontal="right" vertical="center" wrapText="1"/>
    </xf>
    <xf numFmtId="173" fontId="27" fillId="0" borderId="0" xfId="2" applyNumberFormat="1" applyFont="1" applyAlignment="1">
      <alignment horizontal="right" vertical="center"/>
    </xf>
    <xf numFmtId="173" fontId="9" fillId="0" borderId="0" xfId="2" applyNumberFormat="1" applyFont="1" applyAlignment="1">
      <alignment horizontal="right" vertical="center"/>
    </xf>
    <xf numFmtId="173" fontId="27" fillId="0" borderId="0" xfId="2" applyNumberFormat="1" applyFont="1" applyFill="1" applyAlignment="1">
      <alignment horizontal="right" vertical="center"/>
    </xf>
    <xf numFmtId="173" fontId="8" fillId="0" borderId="0" xfId="2" applyNumberFormat="1" applyFont="1" applyAlignment="1">
      <alignment horizontal="right" vertical="center"/>
    </xf>
    <xf numFmtId="173" fontId="9" fillId="0" borderId="0" xfId="2" applyNumberFormat="1" applyFont="1" applyFill="1" applyAlignment="1">
      <alignment horizontal="right" vertical="center"/>
    </xf>
    <xf numFmtId="173" fontId="26" fillId="0" borderId="0" xfId="2" applyNumberFormat="1" applyFont="1" applyAlignment="1">
      <alignment horizontal="right" vertical="center"/>
    </xf>
    <xf numFmtId="173" fontId="5" fillId="0" borderId="0" xfId="2" applyNumberFormat="1" applyFont="1" applyFill="1" applyAlignment="1">
      <alignment horizontal="right" vertical="center"/>
    </xf>
    <xf numFmtId="173" fontId="9" fillId="0" borderId="0" xfId="0" applyNumberFormat="1" applyFont="1" applyAlignment="1">
      <alignment vertical="center"/>
    </xf>
    <xf numFmtId="173" fontId="5" fillId="0" borderId="0" xfId="0" applyNumberFormat="1" applyFont="1" applyAlignment="1">
      <alignment vertical="center"/>
    </xf>
    <xf numFmtId="173" fontId="5" fillId="0" borderId="0" xfId="2" applyNumberFormat="1" applyFont="1" applyBorder="1" applyAlignment="1">
      <alignment horizontal="right" vertical="center"/>
    </xf>
    <xf numFmtId="0" fontId="0" fillId="0" borderId="0" xfId="0" applyAlignment="1">
      <alignment horizontal="left"/>
    </xf>
    <xf numFmtId="49" fontId="15" fillId="0" borderId="2" xfId="0" applyNumberFormat="1" applyFont="1" applyFill="1" applyBorder="1" applyAlignment="1">
      <alignment vertical="center" wrapText="1"/>
    </xf>
    <xf numFmtId="167" fontId="8" fillId="0" borderId="2" xfId="2" applyNumberFormat="1" applyFont="1" applyFill="1" applyBorder="1" applyAlignment="1">
      <alignment horizontal="right" vertical="center" wrapText="1"/>
    </xf>
    <xf numFmtId="167" fontId="8" fillId="0" borderId="0" xfId="0" applyNumberFormat="1" applyFont="1"/>
    <xf numFmtId="173" fontId="6" fillId="0" borderId="0" xfId="2" applyNumberFormat="1" applyFont="1" applyAlignment="1">
      <alignment horizontal="right" vertical="center"/>
    </xf>
    <xf numFmtId="0" fontId="6" fillId="0" borderId="0" xfId="0" applyFont="1" applyAlignment="1">
      <alignment vertical="top"/>
    </xf>
    <xf numFmtId="0" fontId="6" fillId="0" borderId="0" xfId="0" applyFont="1"/>
    <xf numFmtId="167" fontId="29" fillId="0" borderId="0" xfId="0" applyNumberFormat="1" applyFont="1" applyFill="1" applyBorder="1" applyAlignment="1">
      <alignment horizontal="right" vertical="center" wrapText="1"/>
    </xf>
    <xf numFmtId="0" fontId="5" fillId="0" borderId="0" xfId="0" applyFont="1" applyFill="1" applyBorder="1" applyAlignment="1">
      <alignment horizontal="right" vertical="center" wrapText="1"/>
    </xf>
    <xf numFmtId="0" fontId="6" fillId="0" borderId="0" xfId="0" applyFont="1" applyFill="1" applyBorder="1" applyAlignment="1">
      <alignment horizontal="right" vertical="center" wrapText="1"/>
    </xf>
    <xf numFmtId="0" fontId="5" fillId="0" borderId="2" xfId="0" applyFont="1" applyFill="1" applyBorder="1" applyAlignment="1">
      <alignment horizontal="left" vertical="center"/>
    </xf>
    <xf numFmtId="0" fontId="9" fillId="0" borderId="2" xfId="0" applyFont="1" applyFill="1" applyBorder="1" applyAlignment="1">
      <alignment horizontal="left" vertical="center" wrapText="1"/>
    </xf>
    <xf numFmtId="168" fontId="6" fillId="0" borderId="0" xfId="2" applyNumberFormat="1" applyFont="1" applyAlignment="1">
      <alignment horizontal="right" vertical="top"/>
    </xf>
    <xf numFmtId="0" fontId="6" fillId="0" borderId="0" xfId="0" applyFont="1" applyAlignment="1">
      <alignment vertical="top" wrapText="1"/>
    </xf>
    <xf numFmtId="168" fontId="12" fillId="2" borderId="2" xfId="3" applyNumberFormat="1" applyFont="1" applyFill="1" applyBorder="1" applyAlignment="1">
      <alignment horizontal="center" vertical="top" wrapText="1"/>
    </xf>
    <xf numFmtId="0" fontId="5" fillId="0" borderId="2" xfId="0" applyFont="1" applyBorder="1" applyAlignment="1">
      <alignment vertical="top"/>
    </xf>
    <xf numFmtId="167" fontId="5" fillId="0" borderId="2" xfId="0" applyNumberFormat="1" applyFont="1" applyFill="1" applyBorder="1" applyAlignment="1">
      <alignment horizontal="left" vertical="center" wrapText="1"/>
    </xf>
    <xf numFmtId="168" fontId="6" fillId="3" borderId="2" xfId="3" applyNumberFormat="1" applyFont="1" applyFill="1" applyBorder="1" applyAlignment="1">
      <alignment vertical="center" wrapText="1"/>
    </xf>
    <xf numFmtId="168" fontId="6" fillId="2" borderId="2" xfId="3" applyNumberFormat="1" applyFont="1" applyFill="1" applyBorder="1" applyAlignment="1">
      <alignment vertical="center" wrapText="1"/>
    </xf>
    <xf numFmtId="167" fontId="6" fillId="2" borderId="2" xfId="0" applyNumberFormat="1" applyFont="1" applyFill="1" applyBorder="1" applyAlignment="1">
      <alignment vertical="center" wrapText="1"/>
    </xf>
    <xf numFmtId="165" fontId="5" fillId="2" borderId="2" xfId="0" applyNumberFormat="1" applyFont="1" applyFill="1" applyBorder="1" applyAlignment="1">
      <alignment vertical="center" wrapText="1"/>
    </xf>
    <xf numFmtId="4" fontId="5" fillId="0" borderId="2" xfId="0" applyNumberFormat="1" applyFont="1" applyFill="1" applyBorder="1" applyAlignment="1">
      <alignment vertical="center" wrapText="1"/>
    </xf>
    <xf numFmtId="168" fontId="9" fillId="0" borderId="0" xfId="2" applyNumberFormat="1" applyFont="1" applyFill="1" applyAlignment="1">
      <alignment horizontal="right" vertical="top"/>
    </xf>
    <xf numFmtId="0" fontId="9" fillId="0" borderId="0" xfId="0" applyFont="1" applyFill="1" applyAlignment="1">
      <alignment vertical="top" wrapText="1"/>
    </xf>
    <xf numFmtId="167" fontId="5" fillId="0" borderId="0" xfId="0" applyNumberFormat="1" applyFont="1" applyFill="1"/>
    <xf numFmtId="0" fontId="6" fillId="0" borderId="3" xfId="0" applyFont="1" applyFill="1" applyBorder="1" applyAlignment="1">
      <alignment horizontal="center" vertical="center" wrapText="1"/>
    </xf>
    <xf numFmtId="167" fontId="5" fillId="4" borderId="2" xfId="0" applyNumberFormat="1" applyFont="1" applyFill="1" applyBorder="1" applyAlignment="1">
      <alignment vertical="center" wrapText="1"/>
    </xf>
    <xf numFmtId="167" fontId="5" fillId="4" borderId="2" xfId="2" applyNumberFormat="1" applyFont="1" applyFill="1" applyBorder="1" applyAlignment="1">
      <alignment horizontal="right" vertical="center" wrapText="1"/>
    </xf>
    <xf numFmtId="0" fontId="5" fillId="0" borderId="0" xfId="0" applyFont="1" applyFill="1" applyAlignment="1">
      <alignment horizontal="right" vertical="center" wrapText="1"/>
    </xf>
    <xf numFmtId="49" fontId="5" fillId="0" borderId="2" xfId="0" applyNumberFormat="1" applyFont="1" applyFill="1" applyBorder="1" applyAlignment="1">
      <alignment horizontal="left" vertical="center" wrapText="1"/>
    </xf>
    <xf numFmtId="49" fontId="9" fillId="0" borderId="2" xfId="0" applyNumberFormat="1" applyFont="1" applyFill="1" applyBorder="1" applyAlignment="1">
      <alignment horizontal="left" vertical="center" wrapText="1"/>
    </xf>
    <xf numFmtId="166" fontId="8" fillId="0" borderId="2" xfId="0" applyNumberFormat="1" applyFont="1" applyFill="1" applyBorder="1" applyAlignment="1">
      <alignment horizontal="left" vertical="center" wrapText="1"/>
    </xf>
    <xf numFmtId="166" fontId="5" fillId="0" borderId="2" xfId="0" applyNumberFormat="1" applyFont="1" applyFill="1" applyBorder="1" applyAlignment="1">
      <alignment horizontal="left" vertical="center" wrapText="1"/>
    </xf>
    <xf numFmtId="165" fontId="5" fillId="0" borderId="2" xfId="0" applyNumberFormat="1" applyFont="1" applyFill="1" applyBorder="1" applyAlignment="1">
      <alignment horizontal="left" vertical="center" wrapText="1"/>
    </xf>
    <xf numFmtId="167" fontId="6" fillId="0" borderId="2" xfId="0" applyNumberFormat="1" applyFont="1" applyFill="1" applyBorder="1" applyAlignment="1">
      <alignment horizontal="center" vertical="center" wrapText="1"/>
    </xf>
    <xf numFmtId="166" fontId="5" fillId="0" borderId="0" xfId="0" applyNumberFormat="1" applyFont="1" applyFill="1" applyBorder="1" applyAlignment="1">
      <alignment horizontal="right" vertical="center" wrapText="1"/>
    </xf>
    <xf numFmtId="0" fontId="29" fillId="0" borderId="2" xfId="0" applyFont="1" applyFill="1" applyBorder="1" applyAlignment="1">
      <alignment vertical="center" wrapText="1"/>
    </xf>
    <xf numFmtId="0" fontId="6" fillId="3" borderId="2" xfId="0" applyFont="1" applyFill="1" applyBorder="1" applyAlignment="1">
      <alignment horizontal="center" vertical="center" wrapText="1"/>
    </xf>
    <xf numFmtId="167" fontId="29" fillId="0" borderId="2" xfId="0" applyNumberFormat="1" applyFont="1" applyFill="1" applyBorder="1" applyAlignment="1">
      <alignment horizontal="right" vertical="center" wrapText="1"/>
    </xf>
    <xf numFmtId="0" fontId="5" fillId="0" borderId="2" xfId="0" applyFont="1" applyFill="1" applyBorder="1" applyAlignment="1">
      <alignment horizontal="right" vertical="center" wrapText="1"/>
    </xf>
    <xf numFmtId="0" fontId="6" fillId="0" borderId="2" xfId="0" applyFont="1" applyFill="1" applyBorder="1" applyAlignment="1">
      <alignment horizontal="right" vertical="center" wrapText="1"/>
    </xf>
    <xf numFmtId="49" fontId="5" fillId="0" borderId="2" xfId="0" applyNumberFormat="1" applyFont="1" applyFill="1" applyBorder="1" applyAlignment="1">
      <alignment horizontal="right" vertical="center" wrapText="1"/>
    </xf>
    <xf numFmtId="167" fontId="27" fillId="0" borderId="2" xfId="0" applyNumberFormat="1" applyFont="1" applyFill="1" applyBorder="1" applyAlignment="1">
      <alignment horizontal="right" vertical="center" wrapText="1"/>
    </xf>
    <xf numFmtId="170" fontId="27" fillId="0" borderId="2" xfId="2" applyNumberFormat="1" applyFont="1" applyBorder="1" applyAlignment="1">
      <alignment horizontal="right" vertical="center"/>
    </xf>
    <xf numFmtId="0" fontId="29" fillId="0" borderId="2" xfId="0" applyFont="1" applyFill="1" applyBorder="1" applyAlignment="1">
      <alignment horizontal="right" vertical="center" wrapText="1"/>
    </xf>
    <xf numFmtId="0" fontId="14" fillId="0" borderId="2" xfId="0" applyFont="1" applyFill="1" applyBorder="1" applyAlignment="1">
      <alignment horizontal="right" vertical="center" wrapText="1"/>
    </xf>
    <xf numFmtId="172" fontId="5" fillId="0" borderId="2" xfId="0" applyNumberFormat="1" applyFont="1" applyFill="1" applyBorder="1" applyAlignment="1">
      <alignment vertical="center"/>
    </xf>
    <xf numFmtId="0" fontId="27" fillId="0" borderId="2" xfId="0" applyFont="1" applyBorder="1" applyAlignment="1">
      <alignment horizontal="right" vertical="center"/>
    </xf>
    <xf numFmtId="0" fontId="5" fillId="0" borderId="2" xfId="0" applyFont="1" applyBorder="1" applyAlignment="1">
      <alignment horizontal="right" vertical="center"/>
    </xf>
    <xf numFmtId="0" fontId="6" fillId="3" borderId="2" xfId="0" applyFont="1" applyFill="1" applyBorder="1" applyAlignment="1">
      <alignment vertical="center" wrapText="1"/>
    </xf>
    <xf numFmtId="167" fontId="6" fillId="0" borderId="2" xfId="0" applyNumberFormat="1" applyFont="1" applyFill="1" applyBorder="1" applyAlignment="1">
      <alignment horizontal="right" vertical="center"/>
    </xf>
    <xf numFmtId="165" fontId="5" fillId="0" borderId="2" xfId="0" applyNumberFormat="1" applyFont="1" applyFill="1" applyBorder="1" applyAlignment="1">
      <alignment horizontal="right" vertical="center" wrapText="1"/>
    </xf>
    <xf numFmtId="0" fontId="5" fillId="0" borderId="2" xfId="0" applyFont="1" applyFill="1" applyBorder="1" applyAlignment="1">
      <alignment horizontal="right" vertical="center"/>
    </xf>
    <xf numFmtId="167" fontId="32" fillId="0" borderId="0" xfId="0" applyNumberFormat="1" applyFont="1"/>
    <xf numFmtId="0" fontId="33" fillId="2" borderId="2" xfId="0" applyFont="1" applyFill="1" applyBorder="1" applyAlignment="1">
      <alignment horizontal="left" vertical="top" wrapText="1"/>
    </xf>
    <xf numFmtId="167" fontId="33" fillId="2" borderId="2" xfId="0" applyNumberFormat="1" applyFont="1" applyFill="1" applyBorder="1" applyAlignment="1">
      <alignment vertical="top" wrapText="1"/>
    </xf>
    <xf numFmtId="0" fontId="33" fillId="0" borderId="2" xfId="0" applyFont="1" applyFill="1" applyBorder="1" applyAlignment="1">
      <alignment horizontal="left" vertical="center" wrapText="1"/>
    </xf>
    <xf numFmtId="167" fontId="33" fillId="2" borderId="3" xfId="0" applyNumberFormat="1" applyFont="1" applyFill="1" applyBorder="1" applyAlignment="1">
      <alignment vertical="top" wrapText="1"/>
    </xf>
    <xf numFmtId="167" fontId="8" fillId="2" borderId="3" xfId="0" applyNumberFormat="1" applyFont="1" applyFill="1" applyBorder="1" applyAlignment="1">
      <alignment vertical="top" wrapText="1"/>
    </xf>
    <xf numFmtId="167" fontId="8" fillId="0" borderId="2" xfId="0" applyNumberFormat="1" applyFont="1" applyFill="1" applyBorder="1" applyAlignment="1">
      <alignment horizontal="right" vertical="top" wrapText="1"/>
    </xf>
    <xf numFmtId="0" fontId="18" fillId="2" borderId="2" xfId="0" applyFont="1" applyFill="1" applyBorder="1" applyAlignment="1">
      <alignment horizontal="left" vertical="top" wrapText="1"/>
    </xf>
    <xf numFmtId="49" fontId="16" fillId="2" borderId="2" xfId="0" applyNumberFormat="1" applyFont="1" applyFill="1" applyBorder="1" applyAlignment="1">
      <alignment horizontal="left" vertical="top" wrapText="1"/>
    </xf>
    <xf numFmtId="0" fontId="33" fillId="0" borderId="2" xfId="0" applyFont="1" applyFill="1" applyBorder="1" applyAlignment="1">
      <alignment horizontal="left" vertical="top" wrapText="1"/>
    </xf>
    <xf numFmtId="167" fontId="33" fillId="0" borderId="2" xfId="0" applyNumberFormat="1" applyFont="1" applyFill="1" applyBorder="1" applyAlignment="1">
      <alignment horizontal="right" vertical="top" wrapText="1"/>
    </xf>
    <xf numFmtId="167" fontId="33" fillId="0" borderId="2" xfId="0" applyNumberFormat="1" applyFont="1" applyFill="1" applyBorder="1" applyAlignment="1">
      <alignment vertical="top" wrapText="1"/>
    </xf>
    <xf numFmtId="167" fontId="26" fillId="0" borderId="2" xfId="0" applyNumberFormat="1" applyFont="1" applyFill="1" applyBorder="1" applyAlignment="1">
      <alignment vertical="top"/>
    </xf>
    <xf numFmtId="167" fontId="9" fillId="0" borderId="0" xfId="0" applyNumberFormat="1" applyFont="1" applyAlignment="1">
      <alignment vertical="top"/>
    </xf>
    <xf numFmtId="167" fontId="9" fillId="0" borderId="2" xfId="0" applyNumberFormat="1" applyFont="1" applyFill="1" applyBorder="1" applyAlignment="1">
      <alignment horizontal="right" vertical="top" wrapText="1"/>
    </xf>
    <xf numFmtId="167" fontId="9" fillId="0" borderId="2" xfId="0" applyNumberFormat="1" applyFont="1" applyFill="1" applyBorder="1" applyAlignment="1">
      <alignment vertical="top"/>
    </xf>
    <xf numFmtId="167" fontId="0" fillId="0" borderId="0" xfId="0" applyNumberFormat="1"/>
    <xf numFmtId="0" fontId="3" fillId="0" borderId="2" xfId="0" applyFont="1" applyFill="1" applyBorder="1" applyAlignment="1">
      <alignment vertical="center" wrapText="1"/>
    </xf>
    <xf numFmtId="167" fontId="5" fillId="0" borderId="0" xfId="0" applyNumberFormat="1" applyFont="1" applyFill="1" applyAlignment="1">
      <alignment vertical="center"/>
    </xf>
    <xf numFmtId="167" fontId="5" fillId="2" borderId="2" xfId="0" applyNumberFormat="1" applyFont="1" applyFill="1" applyBorder="1" applyAlignment="1">
      <alignment vertical="center" wrapText="1"/>
    </xf>
    <xf numFmtId="167" fontId="6" fillId="2" borderId="2" xfId="0" applyNumberFormat="1" applyFont="1" applyFill="1" applyBorder="1" applyAlignment="1">
      <alignment horizontal="right" vertical="center"/>
    </xf>
    <xf numFmtId="173" fontId="5" fillId="2" borderId="0" xfId="2" applyNumberFormat="1" applyFont="1" applyFill="1" applyAlignment="1">
      <alignment horizontal="right" vertical="center"/>
    </xf>
    <xf numFmtId="167" fontId="5" fillId="2" borderId="0" xfId="0" applyNumberFormat="1" applyFont="1" applyFill="1" applyAlignment="1">
      <alignment vertical="top"/>
    </xf>
    <xf numFmtId="0" fontId="5" fillId="2" borderId="0" xfId="0" applyFont="1" applyFill="1"/>
    <xf numFmtId="167" fontId="5" fillId="2" borderId="0" xfId="0" applyNumberFormat="1" applyFont="1" applyFill="1"/>
    <xf numFmtId="0" fontId="3" fillId="2"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5" fillId="0" borderId="5" xfId="0" applyFont="1" applyFill="1" applyBorder="1" applyAlignment="1">
      <alignment vertical="center" wrapText="1"/>
    </xf>
    <xf numFmtId="0" fontId="5" fillId="0" borderId="4" xfId="0" applyFont="1" applyFill="1" applyBorder="1" applyAlignment="1">
      <alignment vertical="center" wrapText="1"/>
    </xf>
    <xf numFmtId="167" fontId="5" fillId="0" borderId="4" xfId="0" applyNumberFormat="1" applyFont="1" applyFill="1" applyBorder="1" applyAlignment="1">
      <alignment vertical="center" wrapText="1"/>
    </xf>
    <xf numFmtId="0" fontId="5" fillId="2" borderId="2" xfId="0" applyFont="1" applyFill="1" applyBorder="1" applyAlignment="1">
      <alignment horizontal="left" vertical="top" wrapText="1"/>
    </xf>
    <xf numFmtId="166" fontId="5" fillId="0" borderId="2" xfId="0" applyNumberFormat="1" applyFont="1" applyFill="1" applyBorder="1" applyAlignment="1">
      <alignment vertical="center" wrapText="1"/>
    </xf>
    <xf numFmtId="167" fontId="5" fillId="0" borderId="2" xfId="0" applyNumberFormat="1" applyFont="1" applyFill="1" applyBorder="1" applyAlignment="1">
      <alignment horizontal="right" vertical="center"/>
    </xf>
    <xf numFmtId="0" fontId="5" fillId="2" borderId="2" xfId="0" applyFont="1" applyFill="1" applyBorder="1" applyAlignment="1">
      <alignment horizontal="left" vertical="center" wrapText="1"/>
    </xf>
    <xf numFmtId="0" fontId="5" fillId="2" borderId="2" xfId="0" applyFont="1" applyFill="1" applyBorder="1" applyAlignment="1">
      <alignment vertical="center" wrapText="1"/>
    </xf>
    <xf numFmtId="0" fontId="5" fillId="5" borderId="2" xfId="0" applyFont="1" applyFill="1" applyBorder="1" applyAlignment="1">
      <alignment horizontal="left" vertical="center" wrapText="1"/>
    </xf>
    <xf numFmtId="0" fontId="5" fillId="0" borderId="0" xfId="0" applyFont="1" applyAlignment="1">
      <alignment vertical="center"/>
    </xf>
    <xf numFmtId="0" fontId="5" fillId="2" borderId="2" xfId="0" applyFont="1" applyFill="1" applyBorder="1" applyAlignment="1">
      <alignment horizontal="justify" vertical="center"/>
    </xf>
    <xf numFmtId="167" fontId="5" fillId="2" borderId="2" xfId="0" applyNumberFormat="1" applyFont="1" applyFill="1" applyBorder="1" applyAlignment="1">
      <alignment vertical="center"/>
    </xf>
    <xf numFmtId="0" fontId="6" fillId="0" borderId="0" xfId="0" applyFont="1" applyFill="1" applyAlignment="1">
      <alignment horizontal="center" vertical="center" wrapText="1"/>
    </xf>
    <xf numFmtId="167" fontId="12" fillId="0" borderId="2" xfId="0" applyNumberFormat="1" applyFont="1" applyFill="1" applyBorder="1" applyAlignment="1">
      <alignment vertical="center" wrapText="1"/>
    </xf>
    <xf numFmtId="0" fontId="5" fillId="0" borderId="0" xfId="0" applyFont="1" applyFill="1" applyAlignment="1">
      <alignment horizontal="left" vertical="center" wrapText="1"/>
    </xf>
    <xf numFmtId="0" fontId="5" fillId="0" borderId="3" xfId="0" applyFont="1" applyFill="1" applyBorder="1" applyAlignment="1">
      <alignment horizontal="center" vertical="center" wrapText="1"/>
    </xf>
    <xf numFmtId="49" fontId="7" fillId="0" borderId="2" xfId="0" applyNumberFormat="1" applyFont="1" applyFill="1" applyBorder="1" applyAlignment="1">
      <alignment horizontal="left" vertical="top" wrapText="1"/>
    </xf>
    <xf numFmtId="49" fontId="7" fillId="0" borderId="2" xfId="0" applyNumberFormat="1" applyFont="1" applyFill="1" applyBorder="1" applyAlignment="1">
      <alignment horizontal="left" vertical="center" wrapText="1"/>
    </xf>
    <xf numFmtId="2" fontId="7" fillId="0" borderId="2" xfId="0" applyNumberFormat="1"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left" vertical="top" wrapText="1"/>
    </xf>
    <xf numFmtId="0" fontId="7" fillId="0" borderId="2" xfId="0" applyFont="1" applyFill="1" applyBorder="1" applyAlignment="1">
      <alignment vertical="center" wrapText="1"/>
    </xf>
    <xf numFmtId="0" fontId="21" fillId="0" borderId="2" xfId="0" applyFont="1" applyFill="1" applyBorder="1" applyAlignment="1">
      <alignment vertical="center" wrapText="1"/>
    </xf>
    <xf numFmtId="0" fontId="7" fillId="0" borderId="4" xfId="0" applyFont="1" applyFill="1" applyBorder="1" applyAlignment="1">
      <alignment vertical="center" wrapText="1"/>
    </xf>
    <xf numFmtId="171" fontId="6" fillId="3" borderId="2" xfId="2" applyNumberFormat="1" applyFont="1" applyFill="1" applyBorder="1" applyAlignment="1">
      <alignment horizontal="center" vertical="center" wrapText="1"/>
    </xf>
    <xf numFmtId="167" fontId="6" fillId="3" borderId="2" xfId="0" applyNumberFormat="1" applyFont="1" applyFill="1" applyBorder="1" applyAlignment="1">
      <alignment horizontal="center" vertical="center"/>
    </xf>
    <xf numFmtId="167" fontId="6" fillId="3" borderId="2" xfId="0" applyNumberFormat="1" applyFont="1" applyFill="1" applyBorder="1" applyAlignment="1">
      <alignment horizontal="center" vertical="center" wrapText="1"/>
    </xf>
    <xf numFmtId="0" fontId="29" fillId="6" borderId="2" xfId="0" applyFont="1" applyFill="1" applyBorder="1" applyAlignment="1">
      <alignment horizontal="left" vertical="center" wrapText="1"/>
    </xf>
    <xf numFmtId="167" fontId="29" fillId="6" borderId="2" xfId="0" applyNumberFormat="1" applyFont="1" applyFill="1" applyBorder="1" applyAlignment="1">
      <alignment vertical="center" wrapText="1"/>
    </xf>
    <xf numFmtId="0" fontId="29" fillId="6" borderId="2" xfId="0" applyFont="1" applyFill="1" applyBorder="1" applyAlignment="1">
      <alignment vertical="center" wrapText="1"/>
    </xf>
    <xf numFmtId="167" fontId="7" fillId="0" borderId="2" xfId="0" applyNumberFormat="1" applyFont="1" applyFill="1" applyBorder="1" applyAlignment="1">
      <alignment horizontal="left" vertical="center" wrapText="1"/>
    </xf>
    <xf numFmtId="49" fontId="22" fillId="0" borderId="2" xfId="0" applyNumberFormat="1" applyFont="1" applyFill="1" applyBorder="1" applyAlignment="1">
      <alignment horizontal="left" vertical="center" wrapText="1"/>
    </xf>
    <xf numFmtId="49" fontId="23" fillId="0" borderId="2" xfId="0" applyNumberFormat="1" applyFont="1" applyFill="1" applyBorder="1" applyAlignment="1">
      <alignment horizontal="left" vertical="top" wrapText="1"/>
    </xf>
    <xf numFmtId="0" fontId="22" fillId="0" borderId="2"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35"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167" fontId="19" fillId="0" borderId="2" xfId="0" applyNumberFormat="1" applyFont="1" applyFill="1" applyBorder="1" applyAlignment="1">
      <alignment horizontal="right" vertical="center" wrapText="1"/>
    </xf>
    <xf numFmtId="0" fontId="12" fillId="0" borderId="2" xfId="0" applyFont="1" applyFill="1" applyBorder="1" applyAlignment="1">
      <alignment vertical="center" wrapText="1"/>
    </xf>
    <xf numFmtId="167" fontId="19" fillId="0" borderId="2" xfId="0" applyNumberFormat="1" applyFont="1" applyFill="1" applyBorder="1" applyAlignment="1">
      <alignment vertical="center" wrapText="1"/>
    </xf>
    <xf numFmtId="0" fontId="19" fillId="0" borderId="2" xfId="0" applyFont="1" applyFill="1" applyBorder="1" applyAlignment="1">
      <alignment horizontal="left" vertical="center" wrapText="1"/>
    </xf>
    <xf numFmtId="167" fontId="5" fillId="7" borderId="2" xfId="0" applyNumberFormat="1" applyFont="1" applyFill="1" applyBorder="1" applyAlignment="1">
      <alignment horizontal="right" vertical="center" wrapText="1"/>
    </xf>
    <xf numFmtId="173" fontId="5" fillId="7" borderId="0" xfId="2" applyNumberFormat="1" applyFont="1" applyFill="1" applyBorder="1" applyAlignment="1">
      <alignment horizontal="right" vertical="center"/>
    </xf>
    <xf numFmtId="0" fontId="5" fillId="7" borderId="0" xfId="0" applyFont="1" applyFill="1" applyBorder="1" applyAlignment="1">
      <alignment vertical="top"/>
    </xf>
    <xf numFmtId="0" fontId="5" fillId="7" borderId="0" xfId="0" applyFont="1" applyFill="1" applyBorder="1"/>
    <xf numFmtId="167" fontId="5" fillId="7" borderId="0" xfId="0" applyNumberFormat="1" applyFont="1" applyFill="1" applyBorder="1" applyAlignment="1">
      <alignment horizontal="right" vertical="center" wrapText="1"/>
    </xf>
    <xf numFmtId="0" fontId="5" fillId="7" borderId="0" xfId="0" applyFont="1" applyFill="1" applyBorder="1" applyAlignment="1">
      <alignment horizontal="right" vertical="center" wrapText="1"/>
    </xf>
    <xf numFmtId="0" fontId="3" fillId="2" borderId="2" xfId="0" applyFont="1" applyFill="1" applyBorder="1" applyAlignment="1">
      <alignment vertical="center" wrapText="1"/>
    </xf>
    <xf numFmtId="49" fontId="5" fillId="2" borderId="2" xfId="0" applyNumberFormat="1" applyFont="1" applyFill="1" applyBorder="1" applyAlignment="1">
      <alignment horizontal="left" vertical="center" wrapText="1"/>
    </xf>
    <xf numFmtId="49" fontId="5" fillId="2" borderId="2" xfId="0" applyNumberFormat="1" applyFont="1" applyFill="1" applyBorder="1" applyAlignment="1">
      <alignment vertical="center" wrapText="1"/>
    </xf>
    <xf numFmtId="0" fontId="3" fillId="0" borderId="0" xfId="0" applyFont="1" applyAlignment="1">
      <alignment vertical="center" wrapText="1"/>
    </xf>
    <xf numFmtId="0" fontId="5" fillId="0" borderId="2" xfId="0" applyNumberFormat="1" applyFont="1" applyFill="1" applyBorder="1" applyAlignment="1">
      <alignment vertical="center" wrapText="1"/>
    </xf>
    <xf numFmtId="0" fontId="28" fillId="2" borderId="2" xfId="0" applyFont="1" applyFill="1" applyBorder="1" applyAlignment="1">
      <alignment vertical="center" wrapText="1"/>
    </xf>
    <xf numFmtId="0" fontId="19" fillId="0" borderId="2" xfId="0" applyFont="1" applyFill="1" applyBorder="1" applyAlignment="1">
      <alignment vertical="center" wrapText="1"/>
    </xf>
    <xf numFmtId="167" fontId="19" fillId="0" borderId="2" xfId="0" applyNumberFormat="1" applyFont="1" applyFill="1" applyBorder="1" applyAlignment="1">
      <alignment vertical="center"/>
    </xf>
    <xf numFmtId="0" fontId="36" fillId="0" borderId="2" xfId="0" applyFont="1" applyFill="1" applyBorder="1" applyAlignment="1">
      <alignment vertical="center" wrapText="1"/>
    </xf>
    <xf numFmtId="167" fontId="29" fillId="6" borderId="2" xfId="0" applyNumberFormat="1" applyFont="1" applyFill="1" applyBorder="1" applyAlignment="1">
      <alignment horizontal="right" vertical="center" wrapText="1"/>
    </xf>
    <xf numFmtId="0" fontId="33" fillId="6" borderId="2" xfId="0" applyFont="1" applyFill="1" applyBorder="1" applyAlignment="1">
      <alignment horizontal="left" vertical="center" wrapText="1"/>
    </xf>
    <xf numFmtId="49" fontId="29" fillId="6" borderId="2" xfId="0" applyNumberFormat="1" applyFont="1" applyFill="1" applyBorder="1" applyAlignment="1">
      <alignment horizontal="left" vertical="center" wrapText="1"/>
    </xf>
    <xf numFmtId="49" fontId="5" fillId="6" borderId="2" xfId="0" applyNumberFormat="1" applyFont="1" applyFill="1" applyBorder="1" applyAlignment="1">
      <alignment horizontal="left" vertical="center" wrapText="1"/>
    </xf>
    <xf numFmtId="166" fontId="6" fillId="0" borderId="2" xfId="0" applyNumberFormat="1" applyFont="1" applyFill="1" applyBorder="1" applyAlignment="1">
      <alignment vertical="center" wrapText="1"/>
    </xf>
    <xf numFmtId="0" fontId="6" fillId="0" borderId="2" xfId="0" applyNumberFormat="1" applyFont="1" applyFill="1" applyBorder="1" applyAlignment="1">
      <alignment vertical="center" wrapText="1"/>
    </xf>
    <xf numFmtId="167" fontId="6" fillId="0" borderId="2" xfId="0" applyNumberFormat="1" applyFont="1" applyFill="1" applyBorder="1" applyAlignment="1">
      <alignment vertical="center"/>
    </xf>
    <xf numFmtId="169" fontId="5" fillId="0" borderId="2" xfId="0" applyNumberFormat="1" applyFont="1" applyFill="1" applyBorder="1" applyAlignment="1">
      <alignment vertical="center"/>
    </xf>
    <xf numFmtId="165" fontId="5" fillId="0" borderId="2" xfId="0" applyNumberFormat="1" applyFont="1" applyFill="1" applyBorder="1" applyAlignment="1">
      <alignment vertical="center"/>
    </xf>
    <xf numFmtId="167" fontId="28" fillId="0" borderId="2" xfId="0" applyNumberFormat="1" applyFont="1" applyFill="1" applyBorder="1" applyAlignment="1">
      <alignment vertical="top"/>
    </xf>
    <xf numFmtId="0" fontId="29" fillId="2" borderId="2" xfId="0" applyFont="1" applyFill="1" applyBorder="1" applyAlignment="1">
      <alignment vertical="center" wrapText="1"/>
    </xf>
    <xf numFmtId="0" fontId="8" fillId="2" borderId="2" xfId="0" applyFont="1" applyFill="1" applyBorder="1" applyAlignment="1">
      <alignment vertical="center" wrapText="1"/>
    </xf>
    <xf numFmtId="0" fontId="33" fillId="2" borderId="2" xfId="0" applyFont="1" applyFill="1" applyBorder="1" applyAlignment="1">
      <alignment horizontal="left" vertical="center" wrapText="1"/>
    </xf>
    <xf numFmtId="0" fontId="8" fillId="2" borderId="2" xfId="0" applyFont="1" applyFill="1" applyBorder="1" applyAlignment="1">
      <alignment horizontal="left" vertical="center" wrapText="1"/>
    </xf>
    <xf numFmtId="0" fontId="33" fillId="0" borderId="2" xfId="0" applyFont="1" applyFill="1" applyBorder="1" applyAlignment="1">
      <alignment vertical="center" wrapText="1"/>
    </xf>
    <xf numFmtId="0" fontId="5" fillId="0" borderId="2" xfId="1" applyFont="1" applyFill="1" applyBorder="1" applyAlignment="1">
      <alignment horizontal="left" vertical="center" wrapText="1"/>
    </xf>
    <xf numFmtId="166" fontId="6" fillId="3" borderId="2" xfId="0" applyNumberFormat="1" applyFont="1" applyFill="1" applyBorder="1" applyAlignment="1">
      <alignment horizontal="left" vertical="center" wrapText="1"/>
    </xf>
    <xf numFmtId="0" fontId="6" fillId="0" borderId="2" xfId="0" applyNumberFormat="1" applyFont="1" applyFill="1" applyBorder="1" applyAlignment="1">
      <alignment horizontal="justify" vertical="center" wrapText="1"/>
    </xf>
    <xf numFmtId="0" fontId="6" fillId="0" borderId="2" xfId="0" applyFont="1" applyFill="1" applyBorder="1" applyAlignment="1">
      <alignment horizontal="justify" vertical="center" wrapText="1"/>
    </xf>
    <xf numFmtId="0" fontId="5" fillId="0" borderId="2" xfId="0" applyFont="1" applyFill="1" applyBorder="1" applyAlignment="1">
      <alignment horizontal="justify" vertical="center" wrapText="1"/>
    </xf>
    <xf numFmtId="168" fontId="6" fillId="2" borderId="2" xfId="3" applyNumberFormat="1" applyFont="1" applyFill="1" applyBorder="1" applyAlignment="1">
      <alignment horizontal="center" vertical="center" wrapText="1"/>
    </xf>
    <xf numFmtId="168" fontId="29" fillId="2" borderId="2" xfId="3" applyNumberFormat="1" applyFont="1" applyFill="1" applyBorder="1" applyAlignment="1">
      <alignment horizontal="center" vertical="center" wrapText="1"/>
    </xf>
    <xf numFmtId="168" fontId="12" fillId="2" borderId="2" xfId="3" applyNumberFormat="1" applyFont="1" applyFill="1" applyBorder="1" applyAlignment="1">
      <alignment horizontal="left" vertical="center" wrapText="1"/>
    </xf>
    <xf numFmtId="0" fontId="6" fillId="2" borderId="2" xfId="0" applyFont="1" applyFill="1" applyBorder="1" applyAlignment="1">
      <alignment horizontal="left" vertical="center" wrapText="1"/>
    </xf>
    <xf numFmtId="0" fontId="9" fillId="2" borderId="2" xfId="0" applyFont="1" applyFill="1" applyBorder="1" applyAlignment="1">
      <alignment horizontal="left" vertical="center" wrapText="1"/>
    </xf>
    <xf numFmtId="0" fontId="29" fillId="2" borderId="2" xfId="0" applyFont="1" applyFill="1" applyBorder="1" applyAlignment="1">
      <alignment horizontal="left" vertical="center" wrapText="1"/>
    </xf>
    <xf numFmtId="167" fontId="6" fillId="2" borderId="2" xfId="0" applyNumberFormat="1" applyFont="1" applyFill="1" applyBorder="1" applyAlignment="1">
      <alignment horizontal="center" vertical="center" wrapText="1"/>
    </xf>
    <xf numFmtId="167" fontId="5" fillId="2" borderId="2" xfId="0" applyNumberFormat="1" applyFont="1" applyFill="1" applyBorder="1" applyAlignment="1">
      <alignment horizontal="left" vertical="center" wrapText="1"/>
    </xf>
    <xf numFmtId="0" fontId="12" fillId="0" borderId="4" xfId="0" applyFont="1" applyFill="1" applyBorder="1" applyAlignment="1">
      <alignment vertical="center" wrapText="1"/>
    </xf>
    <xf numFmtId="0" fontId="33" fillId="6" borderId="2" xfId="0" applyFont="1" applyFill="1" applyBorder="1" applyAlignment="1">
      <alignment vertical="center" wrapText="1"/>
    </xf>
    <xf numFmtId="167" fontId="33" fillId="6" borderId="2" xfId="0" applyNumberFormat="1" applyFont="1" applyFill="1" applyBorder="1" applyAlignment="1">
      <alignment vertical="top" wrapText="1"/>
    </xf>
    <xf numFmtId="167" fontId="33" fillId="6" borderId="2" xfId="3" applyNumberFormat="1" applyFont="1" applyFill="1" applyBorder="1" applyAlignment="1">
      <alignment horizontal="right" vertical="top" wrapText="1"/>
    </xf>
    <xf numFmtId="0" fontId="28" fillId="2" borderId="0" xfId="0" applyFont="1" applyFill="1" applyAlignment="1">
      <alignment vertical="center" wrapText="1"/>
    </xf>
    <xf numFmtId="171" fontId="5" fillId="0" borderId="2" xfId="2" applyNumberFormat="1" applyFont="1" applyFill="1" applyBorder="1" applyAlignment="1">
      <alignment horizontal="right" vertical="center" wrapText="1"/>
    </xf>
    <xf numFmtId="0" fontId="7" fillId="0" borderId="2" xfId="0" applyNumberFormat="1" applyFont="1" applyFill="1" applyBorder="1" applyAlignment="1">
      <alignment horizontal="left" vertical="top" wrapText="1"/>
    </xf>
    <xf numFmtId="49" fontId="12" fillId="0" borderId="2" xfId="0" applyNumberFormat="1" applyFont="1" applyFill="1" applyBorder="1" applyAlignment="1">
      <alignment horizontal="left" vertical="center" wrapText="1"/>
    </xf>
    <xf numFmtId="49" fontId="12" fillId="0" borderId="2" xfId="0" applyNumberFormat="1" applyFont="1" applyFill="1" applyBorder="1" applyAlignment="1">
      <alignment horizontal="left" vertical="top" wrapText="1"/>
    </xf>
    <xf numFmtId="2" fontId="12" fillId="0" borderId="2"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37" fillId="0" borderId="2" xfId="0" applyFont="1" applyFill="1" applyBorder="1" applyAlignment="1">
      <alignment horizontal="left" vertical="center" wrapText="1"/>
    </xf>
    <xf numFmtId="0" fontId="25" fillId="0" borderId="2" xfId="0" applyFont="1" applyFill="1" applyBorder="1" applyAlignment="1">
      <alignment vertical="center" wrapText="1"/>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49" fontId="12" fillId="0" borderId="2" xfId="0" applyNumberFormat="1" applyFont="1" applyFill="1" applyBorder="1" applyAlignment="1">
      <alignment horizontal="left" vertical="center"/>
    </xf>
    <xf numFmtId="0" fontId="31" fillId="0" borderId="2"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3" fillId="2" borderId="0" xfId="0" applyFont="1" applyFill="1" applyAlignment="1">
      <alignment horizontal="right"/>
    </xf>
    <xf numFmtId="0" fontId="0" fillId="0" borderId="0" xfId="0" applyAlignment="1">
      <alignment horizontal="right"/>
    </xf>
    <xf numFmtId="0" fontId="3" fillId="2" borderId="0" xfId="0" applyFont="1" applyFill="1" applyAlignment="1">
      <alignment horizontal="right" vertical="top"/>
    </xf>
    <xf numFmtId="0" fontId="5" fillId="0" borderId="0" xfId="0" applyFont="1" applyFill="1" applyAlignment="1">
      <alignment horizontal="left" vertical="top"/>
    </xf>
    <xf numFmtId="172" fontId="5" fillId="0" borderId="3" xfId="0" applyNumberFormat="1" applyFont="1" applyFill="1" applyBorder="1" applyAlignment="1">
      <alignment horizontal="right" vertical="top"/>
    </xf>
    <xf numFmtId="0" fontId="29" fillId="6" borderId="2" xfId="0" applyFont="1" applyFill="1" applyBorder="1" applyAlignment="1">
      <alignment horizontal="left" vertical="top" wrapText="1"/>
    </xf>
    <xf numFmtId="167" fontId="29" fillId="6" borderId="2" xfId="0" applyNumberFormat="1" applyFont="1" applyFill="1" applyBorder="1" applyAlignment="1">
      <alignment vertical="top" wrapText="1"/>
    </xf>
    <xf numFmtId="0" fontId="38" fillId="6" borderId="2" xfId="0" applyFont="1" applyFill="1" applyBorder="1" applyAlignment="1">
      <alignment horizontal="left" vertical="top" wrapText="1"/>
    </xf>
    <xf numFmtId="0" fontId="39" fillId="0" borderId="2" xfId="0" applyFont="1" applyFill="1" applyBorder="1" applyAlignment="1">
      <alignment horizontal="left" vertical="center" wrapText="1"/>
    </xf>
    <xf numFmtId="0" fontId="30" fillId="2" borderId="2" xfId="0" applyFont="1" applyFill="1" applyBorder="1" applyAlignment="1">
      <alignment vertical="center" wrapText="1"/>
    </xf>
    <xf numFmtId="0" fontId="5" fillId="2" borderId="6" xfId="0" applyFont="1" applyFill="1" applyBorder="1" applyAlignment="1">
      <alignment vertical="center" wrapText="1"/>
    </xf>
    <xf numFmtId="0" fontId="5" fillId="0" borderId="2" xfId="0" applyFont="1" applyFill="1" applyBorder="1" applyAlignment="1">
      <alignment horizontal="left" vertical="center" wrapText="1"/>
    </xf>
    <xf numFmtId="167" fontId="6" fillId="0" borderId="2" xfId="2" applyNumberFormat="1" applyFont="1" applyFill="1" applyBorder="1" applyAlignment="1">
      <alignment horizontal="right" vertical="center" wrapText="1"/>
    </xf>
    <xf numFmtId="167" fontId="6" fillId="0" borderId="2" xfId="3" applyNumberFormat="1" applyFont="1" applyFill="1" applyBorder="1" applyAlignment="1">
      <alignment vertical="center" wrapText="1"/>
    </xf>
    <xf numFmtId="167" fontId="5" fillId="0" borderId="2" xfId="3" applyNumberFormat="1" applyFont="1" applyFill="1" applyBorder="1" applyAlignment="1">
      <alignment vertical="center" wrapText="1"/>
    </xf>
    <xf numFmtId="167" fontId="6" fillId="0" borderId="2" xfId="3" applyNumberFormat="1" applyFont="1" applyFill="1" applyBorder="1" applyAlignment="1">
      <alignment horizontal="right" vertical="top" wrapText="1"/>
    </xf>
    <xf numFmtId="167" fontId="24" fillId="0" borderId="2" xfId="0" applyNumberFormat="1" applyFont="1" applyFill="1" applyBorder="1" applyAlignment="1">
      <alignment horizontal="center" vertical="center" wrapText="1"/>
    </xf>
    <xf numFmtId="169" fontId="5" fillId="0" borderId="2" xfId="2" applyNumberFormat="1" applyFont="1" applyFill="1" applyBorder="1" applyAlignment="1">
      <alignment vertical="center" wrapText="1"/>
    </xf>
    <xf numFmtId="167" fontId="5" fillId="0" borderId="2" xfId="3" applyNumberFormat="1" applyFont="1" applyFill="1" applyBorder="1" applyAlignment="1">
      <alignment horizontal="right" vertical="center" wrapText="1"/>
    </xf>
    <xf numFmtId="3" fontId="5" fillId="0" borderId="2" xfId="0" applyNumberFormat="1" applyFont="1" applyFill="1" applyBorder="1" applyAlignment="1">
      <alignment vertical="center" wrapText="1"/>
    </xf>
    <xf numFmtId="0" fontId="7"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49" fontId="5" fillId="0" borderId="2" xfId="0" applyNumberFormat="1" applyFont="1" applyFill="1" applyBorder="1" applyAlignment="1">
      <alignment horizontal="left" vertical="center" wrapText="1"/>
    </xf>
    <xf numFmtId="49" fontId="12" fillId="0" borderId="2" xfId="0" applyNumberFormat="1" applyFont="1" applyFill="1" applyBorder="1" applyAlignment="1">
      <alignment horizontal="left" vertical="center" wrapText="1"/>
    </xf>
    <xf numFmtId="0" fontId="5" fillId="0" borderId="2" xfId="0" applyFont="1" applyFill="1" applyBorder="1" applyAlignment="1">
      <alignment horizontal="left" vertical="center" wrapText="1"/>
    </xf>
    <xf numFmtId="49" fontId="5" fillId="0" borderId="2" xfId="0" applyNumberFormat="1" applyFont="1" applyFill="1" applyBorder="1" applyAlignment="1">
      <alignment horizontal="left" vertical="center" wrapText="1"/>
    </xf>
    <xf numFmtId="0" fontId="28" fillId="0" borderId="0" xfId="0" applyFont="1" applyAlignment="1">
      <alignment vertical="center" wrapText="1"/>
    </xf>
    <xf numFmtId="0" fontId="7" fillId="0" borderId="2" xfId="0" applyNumberFormat="1" applyFont="1" applyFill="1" applyBorder="1" applyAlignment="1">
      <alignment horizontal="left" vertical="center" wrapText="1"/>
    </xf>
    <xf numFmtId="167" fontId="5" fillId="0" borderId="3" xfId="0" applyNumberFormat="1" applyFont="1" applyFill="1" applyBorder="1" applyAlignment="1">
      <alignment vertical="center" wrapText="1"/>
    </xf>
    <xf numFmtId="167" fontId="5" fillId="0" borderId="7" xfId="0" applyNumberFormat="1" applyFont="1" applyFill="1" applyBorder="1" applyAlignment="1">
      <alignment vertical="center" wrapText="1"/>
    </xf>
    <xf numFmtId="167" fontId="29" fillId="6" borderId="2" xfId="0" applyNumberFormat="1" applyFont="1" applyFill="1" applyBorder="1" applyAlignment="1">
      <alignment horizontal="right" vertical="top" wrapText="1"/>
    </xf>
    <xf numFmtId="0" fontId="12" fillId="0" borderId="2" xfId="0" applyFont="1" applyFill="1" applyBorder="1" applyAlignment="1">
      <alignment horizontal="left" vertical="center" wrapText="1"/>
    </xf>
    <xf numFmtId="0" fontId="40" fillId="0" borderId="8" xfId="0" applyFont="1" applyFill="1" applyBorder="1" applyAlignment="1">
      <alignment vertical="center" wrapText="1"/>
    </xf>
    <xf numFmtId="167" fontId="5" fillId="0" borderId="7" xfId="0" applyNumberFormat="1" applyFont="1" applyFill="1" applyBorder="1" applyAlignment="1">
      <alignment vertical="center"/>
    </xf>
    <xf numFmtId="0" fontId="3" fillId="0" borderId="3" xfId="0" applyFont="1" applyFill="1" applyBorder="1" applyAlignment="1">
      <alignment vertical="center" wrapText="1"/>
    </xf>
    <xf numFmtId="0" fontId="5" fillId="2" borderId="9" xfId="0" applyFont="1" applyFill="1" applyBorder="1" applyAlignment="1">
      <alignment vertical="center" wrapText="1"/>
    </xf>
    <xf numFmtId="49" fontId="5" fillId="0" borderId="2" xfId="0" applyNumberFormat="1"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2" xfId="0" applyFont="1" applyFill="1" applyBorder="1" applyAlignment="1">
      <alignment horizontal="left" vertical="center" wrapText="1"/>
    </xf>
    <xf numFmtId="167" fontId="12" fillId="0" borderId="3" xfId="0" applyNumberFormat="1" applyFont="1" applyFill="1" applyBorder="1" applyAlignment="1">
      <alignment horizontal="left" vertical="center" wrapText="1"/>
    </xf>
    <xf numFmtId="167" fontId="12" fillId="0" borderId="4" xfId="0" applyNumberFormat="1" applyFont="1" applyFill="1" applyBorder="1" applyAlignment="1">
      <alignment horizontal="left" vertical="center" wrapText="1"/>
    </xf>
    <xf numFmtId="167" fontId="5" fillId="0" borderId="2" xfId="0" applyNumberFormat="1" applyFont="1" applyFill="1" applyBorder="1" applyAlignment="1">
      <alignment horizontal="left" vertical="center" wrapText="1"/>
    </xf>
    <xf numFmtId="167" fontId="5" fillId="0" borderId="3" xfId="0" applyNumberFormat="1" applyFont="1" applyFill="1" applyBorder="1" applyAlignment="1">
      <alignment horizontal="left" vertical="center" wrapText="1"/>
    </xf>
    <xf numFmtId="0" fontId="0" fillId="0" borderId="5" xfId="0"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2" xfId="0" applyFont="1" applyBorder="1"/>
    <xf numFmtId="49" fontId="12" fillId="0" borderId="2" xfId="0" applyNumberFormat="1" applyFont="1" applyFill="1" applyBorder="1" applyAlignment="1">
      <alignment horizontal="left" vertical="center" wrapText="1"/>
    </xf>
    <xf numFmtId="0" fontId="7" fillId="0" borderId="2" xfId="0" applyFont="1" applyFill="1" applyBorder="1" applyAlignment="1">
      <alignment horizontal="left" vertical="center" wrapText="1"/>
    </xf>
    <xf numFmtId="0" fontId="6" fillId="0" borderId="0" xfId="0" applyFont="1" applyFill="1" applyAlignment="1">
      <alignment horizontal="center" vertical="center" wrapText="1"/>
    </xf>
    <xf numFmtId="0" fontId="5" fillId="0" borderId="0" xfId="0" applyFont="1" applyFill="1" applyAlignment="1">
      <alignment vertical="center" wrapText="1"/>
    </xf>
    <xf numFmtId="49" fontId="6" fillId="0" borderId="6" xfId="0" applyNumberFormat="1" applyFont="1" applyFill="1" applyBorder="1" applyAlignment="1">
      <alignment horizontal="center" vertical="center" wrapText="1"/>
    </xf>
    <xf numFmtId="49" fontId="14" fillId="0" borderId="7" xfId="0" applyNumberFormat="1"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167" fontId="5" fillId="2" borderId="3" xfId="0" applyNumberFormat="1" applyFont="1" applyFill="1" applyBorder="1" applyAlignment="1">
      <alignment horizontal="left" vertical="center" wrapText="1"/>
    </xf>
    <xf numFmtId="167" fontId="5" fillId="2" borderId="4" xfId="0" applyNumberFormat="1" applyFont="1" applyFill="1" applyBorder="1" applyAlignment="1">
      <alignment horizontal="left" vertical="center" wrapText="1"/>
    </xf>
    <xf numFmtId="168" fontId="5" fillId="2" borderId="3" xfId="3" applyNumberFormat="1" applyFont="1" applyFill="1" applyBorder="1" applyAlignment="1">
      <alignment horizontal="left" vertical="top" wrapText="1"/>
    </xf>
    <xf numFmtId="168" fontId="5" fillId="2" borderId="4" xfId="3" applyNumberFormat="1" applyFont="1" applyFill="1" applyBorder="1" applyAlignment="1">
      <alignment horizontal="left" vertical="top" wrapText="1"/>
    </xf>
    <xf numFmtId="168" fontId="5" fillId="2" borderId="3" xfId="3" applyNumberFormat="1" applyFont="1" applyFill="1" applyBorder="1" applyAlignment="1">
      <alignment horizontal="left" vertical="center" wrapText="1"/>
    </xf>
    <xf numFmtId="168" fontId="5" fillId="2" borderId="4" xfId="3" applyNumberFormat="1" applyFont="1" applyFill="1" applyBorder="1" applyAlignment="1">
      <alignment horizontal="left" vertical="center" wrapText="1"/>
    </xf>
    <xf numFmtId="169" fontId="6" fillId="2" borderId="6" xfId="0" applyNumberFormat="1" applyFont="1" applyFill="1" applyBorder="1" applyAlignment="1">
      <alignment horizontal="center" vertical="top" wrapText="1"/>
    </xf>
    <xf numFmtId="169" fontId="6" fillId="2" borderId="7" xfId="0" applyNumberFormat="1" applyFont="1" applyFill="1" applyBorder="1" applyAlignment="1">
      <alignment horizontal="center" vertical="top" wrapText="1"/>
    </xf>
    <xf numFmtId="0" fontId="4" fillId="0" borderId="0" xfId="0" applyFont="1" applyAlignment="1">
      <alignment horizontal="center" vertical="top" wrapText="1"/>
    </xf>
    <xf numFmtId="0" fontId="3" fillId="0" borderId="0" xfId="0" applyFont="1" applyAlignment="1">
      <alignment vertical="top" wrapText="1"/>
    </xf>
    <xf numFmtId="49" fontId="4" fillId="2" borderId="6" xfId="0" applyNumberFormat="1" applyFont="1" applyFill="1" applyBorder="1" applyAlignment="1">
      <alignment horizontal="center" vertical="top" wrapText="1"/>
    </xf>
    <xf numFmtId="49" fontId="4" fillId="2" borderId="7" xfId="0" applyNumberFormat="1" applyFont="1" applyFill="1" applyBorder="1" applyAlignment="1">
      <alignment horizontal="center" vertical="top" wrapText="1"/>
    </xf>
  </cellXfs>
  <cellStyles count="4">
    <cellStyle name="Обычный" xfId="0" builtinId="0"/>
    <cellStyle name="Обычный_№ 401.7 ПРИЛОЖЕНИЕ 7.Ведомственная 2011 (с исправлением)" xfId="1"/>
    <cellStyle name="Финансовый" xfId="2" builtinId="3"/>
    <cellStyle name="Финансовый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O498"/>
  <sheetViews>
    <sheetView view="pageBreakPreview" zoomScale="83" zoomScaleNormal="100" zoomScaleSheetLayoutView="83" workbookViewId="0">
      <pane xSplit="1" ySplit="6" topLeftCell="B81" activePane="bottomRight" state="frozen"/>
      <selection pane="topRight" activeCell="B1" sqref="B1"/>
      <selection pane="bottomLeft" activeCell="A6" sqref="A6"/>
      <selection pane="bottomRight" activeCell="A94" sqref="A94"/>
    </sheetView>
  </sheetViews>
  <sheetFormatPr defaultColWidth="9.28515625" defaultRowHeight="15"/>
  <cols>
    <col min="1" max="1" width="77.85546875" style="66" customWidth="1"/>
    <col min="2" max="2" width="10.5703125" style="66" customWidth="1"/>
    <col min="3" max="3" width="12.140625" style="66" customWidth="1"/>
    <col min="4" max="4" width="10.28515625" style="66" hidden="1" customWidth="1"/>
    <col min="5" max="6" width="11.42578125" style="66" hidden="1" customWidth="1"/>
    <col min="7" max="7" width="1.28515625" style="66" hidden="1" customWidth="1"/>
    <col min="8" max="8" width="50.5703125" style="66" customWidth="1"/>
    <col min="9" max="9" width="10.7109375" style="71" customWidth="1"/>
    <col min="10" max="10" width="15.28515625" style="169" customWidth="1"/>
    <col min="11" max="11" width="12" style="3" customWidth="1"/>
    <col min="12" max="12" width="16.5703125" style="1" customWidth="1"/>
    <col min="13" max="13" width="9.42578125" style="1" bestFit="1" customWidth="1"/>
    <col min="14" max="14" width="10.42578125" style="1" customWidth="1"/>
    <col min="15" max="16384" width="9.28515625" style="1"/>
  </cols>
  <sheetData>
    <row r="1" spans="1:15" ht="21" customHeight="1">
      <c r="A1" s="415" t="s">
        <v>675</v>
      </c>
      <c r="B1" s="415"/>
      <c r="C1" s="416"/>
      <c r="D1" s="416"/>
      <c r="E1" s="416"/>
      <c r="F1" s="416"/>
      <c r="G1" s="416"/>
      <c r="H1" s="416"/>
      <c r="I1" s="209"/>
      <c r="K1" s="12"/>
    </row>
    <row r="2" spans="1:15">
      <c r="A2" s="273"/>
      <c r="B2" s="273"/>
      <c r="C2" s="70"/>
      <c r="D2" s="70"/>
      <c r="E2" s="70"/>
      <c r="F2" s="70"/>
      <c r="G2" s="70"/>
      <c r="H2" s="70"/>
      <c r="I2" s="209"/>
      <c r="K2" s="12"/>
    </row>
    <row r="3" spans="1:15">
      <c r="H3" s="71" t="s">
        <v>2</v>
      </c>
    </row>
    <row r="4" spans="1:15" ht="18" customHeight="1">
      <c r="A4" s="67" t="s">
        <v>0</v>
      </c>
      <c r="B4" s="417" t="s">
        <v>188</v>
      </c>
      <c r="C4" s="418"/>
      <c r="D4" s="417" t="s">
        <v>49</v>
      </c>
      <c r="E4" s="419"/>
      <c r="F4" s="417" t="s">
        <v>75</v>
      </c>
      <c r="G4" s="419"/>
      <c r="H4" s="67" t="s">
        <v>1</v>
      </c>
      <c r="I4" s="190"/>
    </row>
    <row r="5" spans="1:15" ht="17.25" customHeight="1">
      <c r="A5" s="206" t="s">
        <v>5</v>
      </c>
      <c r="B5" s="276" t="s">
        <v>3</v>
      </c>
      <c r="C5" s="276" t="s">
        <v>4</v>
      </c>
      <c r="D5" s="206" t="s">
        <v>3</v>
      </c>
      <c r="E5" s="206" t="s">
        <v>4</v>
      </c>
      <c r="F5" s="206" t="s">
        <v>3</v>
      </c>
      <c r="G5" s="206" t="s">
        <v>4</v>
      </c>
      <c r="H5" s="75"/>
      <c r="I5" s="189"/>
    </row>
    <row r="6" spans="1:15" ht="22.5" customHeight="1">
      <c r="A6" s="218" t="s">
        <v>23</v>
      </c>
      <c r="B6" s="47">
        <f>B7+B37+B71+B141+B163+B169+B190+B225+B234+B272+B278+B288+B295+B302+B320+B354+B359+B362+B374</f>
        <v>33374.5</v>
      </c>
      <c r="C6" s="47">
        <f>C7+C37+C71+C141+C163+C169+C190+C225+C234+C272+C278+C288+C295+C302+C320+C354+C359+C362+C374</f>
        <v>256206.40000000002</v>
      </c>
      <c r="D6" s="47" t="e">
        <f>D7+D37+D71+D141+D190+D234+D225+D278+D302+D354+D320+D295+D272+#REF!+#REF!+D163+D374+D169</f>
        <v>#REF!</v>
      </c>
      <c r="E6" s="47" t="e">
        <f>E7+E37+E71+E141+E190+E234+E225+E278+E302+E354+E320+E295+E272+#REF!+#REF!+E163+E374+E169</f>
        <v>#REF!</v>
      </c>
      <c r="F6" s="47" t="e">
        <f>F7+F37+F71+F141+F190+F234+F225+F278+F302+F354+F320+F295+F272+#REF!+#REF!+F163+F374+F169</f>
        <v>#REF!</v>
      </c>
      <c r="G6" s="47" t="e">
        <f>G7+G37+G71+G141+G190+G234+G225+G278+G302+G354+G320+G295+G272+#REF!+#REF!+G163+G374+G169</f>
        <v>#REF!</v>
      </c>
      <c r="H6" s="285">
        <f>C6-B6</f>
        <v>222831.90000000002</v>
      </c>
      <c r="I6" s="219">
        <f>C6-B6</f>
        <v>222831.90000000002</v>
      </c>
      <c r="J6" s="169">
        <f>SUM(J7:J380)</f>
        <v>222831.90000000002</v>
      </c>
      <c r="K6" s="15">
        <f>I6-J6</f>
        <v>0</v>
      </c>
      <c r="L6" s="17">
        <f>38775.4+4600+1281</f>
        <v>44656.4</v>
      </c>
      <c r="M6" s="23"/>
      <c r="N6" s="23"/>
      <c r="O6" s="23"/>
    </row>
    <row r="7" spans="1:15" s="30" customFormat="1" ht="42.75" hidden="1">
      <c r="A7" s="288" t="s">
        <v>546</v>
      </c>
      <c r="B7" s="289">
        <f t="shared" ref="B7:G7" si="0">B8+B20+B27</f>
        <v>0</v>
      </c>
      <c r="C7" s="289">
        <f t="shared" si="0"/>
        <v>0</v>
      </c>
      <c r="D7" s="137" t="e">
        <f t="shared" si="0"/>
        <v>#REF!</v>
      </c>
      <c r="E7" s="137" t="e">
        <f t="shared" si="0"/>
        <v>#REF!</v>
      </c>
      <c r="F7" s="137" t="e">
        <f t="shared" si="0"/>
        <v>#REF!</v>
      </c>
      <c r="G7" s="137" t="e">
        <f t="shared" si="0"/>
        <v>#REF!</v>
      </c>
      <c r="H7" s="136" t="s">
        <v>79</v>
      </c>
      <c r="I7" s="219">
        <f>C7-B7</f>
        <v>0</v>
      </c>
      <c r="J7" s="170">
        <f>C7-B7</f>
        <v>0</v>
      </c>
      <c r="K7" s="15">
        <f>I7-J7</f>
        <v>0</v>
      </c>
      <c r="M7" s="31"/>
      <c r="N7" s="31"/>
      <c r="O7" s="31"/>
    </row>
    <row r="8" spans="1:15" ht="44.25" hidden="1" customHeight="1">
      <c r="A8" s="145" t="s">
        <v>465</v>
      </c>
      <c r="B8" s="51">
        <f t="shared" ref="B8:G8" si="1">B9+B14</f>
        <v>0</v>
      </c>
      <c r="C8" s="51">
        <f t="shared" si="1"/>
        <v>0</v>
      </c>
      <c r="D8" s="48">
        <f t="shared" si="1"/>
        <v>0</v>
      </c>
      <c r="E8" s="48">
        <f t="shared" si="1"/>
        <v>0</v>
      </c>
      <c r="F8" s="48">
        <f t="shared" si="1"/>
        <v>0</v>
      </c>
      <c r="G8" s="48">
        <f t="shared" si="1"/>
        <v>0</v>
      </c>
      <c r="H8" s="280"/>
      <c r="I8" s="76">
        <f>C8-B8</f>
        <v>0</v>
      </c>
      <c r="M8" s="23"/>
      <c r="N8" s="23"/>
      <c r="O8" s="23"/>
    </row>
    <row r="9" spans="1:15" ht="29.25" hidden="1" customHeight="1">
      <c r="A9" s="37" t="s">
        <v>65</v>
      </c>
      <c r="B9" s="48">
        <f>B10+B11+B12+B13</f>
        <v>0</v>
      </c>
      <c r="C9" s="48">
        <f>C10+C11+C12+C13</f>
        <v>0</v>
      </c>
      <c r="D9" s="49">
        <f>D11</f>
        <v>0</v>
      </c>
      <c r="E9" s="49">
        <f>E11</f>
        <v>0</v>
      </c>
      <c r="F9" s="49">
        <f>F11</f>
        <v>0</v>
      </c>
      <c r="G9" s="49">
        <f>G11</f>
        <v>0</v>
      </c>
      <c r="H9" s="280"/>
      <c r="I9" s="76">
        <f>C9-B9</f>
        <v>0</v>
      </c>
      <c r="M9" s="23"/>
      <c r="N9" s="23"/>
      <c r="O9" s="23"/>
    </row>
    <row r="10" spans="1:15" ht="30" hidden="1">
      <c r="A10" s="36" t="s">
        <v>466</v>
      </c>
      <c r="B10" s="50"/>
      <c r="C10" s="50"/>
      <c r="D10" s="49"/>
      <c r="E10" s="49"/>
      <c r="F10" s="49"/>
      <c r="G10" s="49"/>
      <c r="H10" s="280"/>
      <c r="I10" s="220"/>
      <c r="M10" s="23"/>
      <c r="N10" s="23"/>
      <c r="O10" s="23"/>
    </row>
    <row r="11" spans="1:15" ht="50.25" hidden="1" customHeight="1">
      <c r="A11" s="36" t="s">
        <v>174</v>
      </c>
      <c r="B11" s="50"/>
      <c r="C11" s="50"/>
      <c r="D11" s="50"/>
      <c r="E11" s="50"/>
      <c r="F11" s="50"/>
      <c r="G11" s="50"/>
      <c r="H11" s="414"/>
      <c r="I11" s="220"/>
      <c r="M11" s="23"/>
      <c r="N11" s="23"/>
      <c r="O11" s="23"/>
    </row>
    <row r="12" spans="1:15" ht="34.5" hidden="1" customHeight="1">
      <c r="A12" s="36" t="s">
        <v>467</v>
      </c>
      <c r="B12" s="50"/>
      <c r="C12" s="50"/>
      <c r="D12" s="50"/>
      <c r="E12" s="50"/>
      <c r="F12" s="50"/>
      <c r="G12" s="50"/>
      <c r="H12" s="414"/>
      <c r="I12" s="220"/>
      <c r="M12" s="23"/>
      <c r="N12" s="23"/>
      <c r="O12" s="23"/>
    </row>
    <row r="13" spans="1:15" ht="34.5" hidden="1" customHeight="1">
      <c r="A13" s="36" t="s">
        <v>471</v>
      </c>
      <c r="B13" s="50"/>
      <c r="C13" s="50"/>
      <c r="D13" s="50"/>
      <c r="E13" s="50"/>
      <c r="F13" s="50"/>
      <c r="G13" s="50"/>
      <c r="H13" s="280" t="s">
        <v>496</v>
      </c>
      <c r="I13" s="220"/>
      <c r="M13" s="23"/>
      <c r="N13" s="23"/>
      <c r="O13" s="23"/>
    </row>
    <row r="14" spans="1:15" ht="45" hidden="1">
      <c r="A14" s="37" t="s">
        <v>175</v>
      </c>
      <c r="B14" s="48">
        <f>B15+B16+B17+B18+B19</f>
        <v>0</v>
      </c>
      <c r="C14" s="48">
        <f>C15+C16+C17+C18+C19</f>
        <v>0</v>
      </c>
      <c r="D14" s="50"/>
      <c r="E14" s="50"/>
      <c r="F14" s="50"/>
      <c r="G14" s="50"/>
      <c r="H14" s="280"/>
      <c r="I14" s="76">
        <f>C14-B14</f>
        <v>0</v>
      </c>
      <c r="M14" s="23"/>
      <c r="N14" s="23"/>
      <c r="O14" s="23"/>
    </row>
    <row r="15" spans="1:15" ht="20.25" hidden="1" customHeight="1">
      <c r="A15" s="36" t="s">
        <v>176</v>
      </c>
      <c r="B15" s="50"/>
      <c r="C15" s="50"/>
      <c r="D15" s="50"/>
      <c r="E15" s="50"/>
      <c r="F15" s="50"/>
      <c r="G15" s="50"/>
      <c r="H15" s="414"/>
      <c r="I15" s="220"/>
      <c r="M15" s="23"/>
      <c r="N15" s="23"/>
      <c r="O15" s="23"/>
    </row>
    <row r="16" spans="1:15" ht="30" hidden="1">
      <c r="A16" s="36" t="s">
        <v>177</v>
      </c>
      <c r="B16" s="50"/>
      <c r="C16" s="50"/>
      <c r="D16" s="50"/>
      <c r="E16" s="50"/>
      <c r="F16" s="50"/>
      <c r="G16" s="50"/>
      <c r="H16" s="414"/>
      <c r="I16" s="220"/>
      <c r="M16" s="23"/>
      <c r="N16" s="23"/>
      <c r="O16" s="23"/>
    </row>
    <row r="17" spans="1:15" ht="23.25" hidden="1" customHeight="1">
      <c r="A17" s="36" t="s">
        <v>178</v>
      </c>
      <c r="B17" s="50"/>
      <c r="C17" s="50"/>
      <c r="D17" s="50"/>
      <c r="E17" s="50"/>
      <c r="F17" s="50"/>
      <c r="G17" s="50"/>
      <c r="H17" s="414"/>
      <c r="I17" s="220"/>
      <c r="M17" s="23"/>
      <c r="N17" s="23"/>
      <c r="O17" s="23"/>
    </row>
    <row r="18" spans="1:15" ht="34.5" hidden="1" customHeight="1">
      <c r="A18" s="36" t="s">
        <v>179</v>
      </c>
      <c r="B18" s="50"/>
      <c r="C18" s="50"/>
      <c r="D18" s="50"/>
      <c r="E18" s="50"/>
      <c r="F18" s="50"/>
      <c r="G18" s="50"/>
      <c r="H18" s="414"/>
      <c r="I18" s="220"/>
      <c r="M18" s="23"/>
      <c r="N18" s="23"/>
      <c r="O18" s="23"/>
    </row>
    <row r="19" spans="1:15" ht="21.75" hidden="1" customHeight="1">
      <c r="A19" s="36" t="s">
        <v>180</v>
      </c>
      <c r="B19" s="50"/>
      <c r="C19" s="50"/>
      <c r="D19" s="50"/>
      <c r="E19" s="50"/>
      <c r="F19" s="50"/>
      <c r="G19" s="50"/>
      <c r="H19" s="280"/>
      <c r="I19" s="220"/>
      <c r="M19" s="23"/>
      <c r="N19" s="23"/>
      <c r="O19" s="23"/>
    </row>
    <row r="20" spans="1:15" ht="42.75" hidden="1">
      <c r="A20" s="145" t="s">
        <v>468</v>
      </c>
      <c r="B20" s="51">
        <f t="shared" ref="B20:G20" si="2">B21+B24</f>
        <v>0</v>
      </c>
      <c r="C20" s="51">
        <f t="shared" si="2"/>
        <v>0</v>
      </c>
      <c r="D20" s="48" t="e">
        <f t="shared" si="2"/>
        <v>#REF!</v>
      </c>
      <c r="E20" s="48" t="e">
        <f t="shared" si="2"/>
        <v>#REF!</v>
      </c>
      <c r="F20" s="48" t="e">
        <f t="shared" si="2"/>
        <v>#REF!</v>
      </c>
      <c r="G20" s="48" t="e">
        <f t="shared" si="2"/>
        <v>#REF!</v>
      </c>
      <c r="H20" s="280"/>
      <c r="I20" s="76">
        <f>C20-B20</f>
        <v>0</v>
      </c>
      <c r="M20" s="23"/>
      <c r="N20" s="23"/>
      <c r="O20" s="23"/>
    </row>
    <row r="21" spans="1:15" ht="30" hidden="1">
      <c r="A21" s="37" t="s">
        <v>64</v>
      </c>
      <c r="B21" s="48">
        <f>B22+B23</f>
        <v>0</v>
      </c>
      <c r="C21" s="48">
        <f>C22+C23</f>
        <v>0</v>
      </c>
      <c r="D21" s="49" t="e">
        <f>D22+#REF!</f>
        <v>#REF!</v>
      </c>
      <c r="E21" s="49" t="e">
        <f>E22+#REF!</f>
        <v>#REF!</v>
      </c>
      <c r="F21" s="49" t="e">
        <f>F22+#REF!</f>
        <v>#REF!</v>
      </c>
      <c r="G21" s="49" t="e">
        <f>G22+#REF!</f>
        <v>#REF!</v>
      </c>
      <c r="H21" s="280"/>
      <c r="I21" s="76">
        <f>C21-B21</f>
        <v>0</v>
      </c>
      <c r="M21" s="23"/>
      <c r="N21" s="23"/>
      <c r="O21" s="23"/>
    </row>
    <row r="22" spans="1:15" ht="39" hidden="1" customHeight="1">
      <c r="A22" s="36" t="s">
        <v>182</v>
      </c>
      <c r="B22" s="50"/>
      <c r="C22" s="50"/>
      <c r="D22" s="50"/>
      <c r="E22" s="50"/>
      <c r="F22" s="50"/>
      <c r="G22" s="50"/>
      <c r="H22" s="280"/>
      <c r="I22" s="220"/>
      <c r="M22" s="23"/>
      <c r="N22" s="23"/>
      <c r="O22" s="23"/>
    </row>
    <row r="23" spans="1:15" ht="47.25" hidden="1" customHeight="1">
      <c r="A23" s="36" t="s">
        <v>469</v>
      </c>
      <c r="B23" s="50"/>
      <c r="C23" s="50"/>
      <c r="D23" s="50"/>
      <c r="E23" s="50"/>
      <c r="F23" s="50"/>
      <c r="G23" s="50"/>
      <c r="H23" s="280"/>
      <c r="I23" s="220"/>
      <c r="M23" s="23"/>
      <c r="N23" s="23"/>
      <c r="O23" s="23"/>
    </row>
    <row r="24" spans="1:15" ht="30" hidden="1">
      <c r="A24" s="37" t="s">
        <v>66</v>
      </c>
      <c r="B24" s="48">
        <f>B25+B26</f>
        <v>0</v>
      </c>
      <c r="C24" s="48">
        <f>C25+C26</f>
        <v>0</v>
      </c>
      <c r="D24" s="49">
        <f>D26</f>
        <v>0</v>
      </c>
      <c r="E24" s="49">
        <f>E26</f>
        <v>0</v>
      </c>
      <c r="F24" s="49">
        <f>F26</f>
        <v>0</v>
      </c>
      <c r="G24" s="49">
        <f>G26</f>
        <v>0</v>
      </c>
      <c r="H24" s="280"/>
      <c r="I24" s="76">
        <f>C24-B24</f>
        <v>0</v>
      </c>
      <c r="M24" s="23"/>
      <c r="N24" s="23"/>
      <c r="O24" s="23"/>
    </row>
    <row r="25" spans="1:15" ht="21" hidden="1" customHeight="1">
      <c r="A25" s="36" t="s">
        <v>183</v>
      </c>
      <c r="B25" s="49"/>
      <c r="C25" s="50"/>
      <c r="D25" s="49"/>
      <c r="E25" s="49"/>
      <c r="F25" s="49"/>
      <c r="G25" s="49"/>
      <c r="H25" s="280" t="s">
        <v>496</v>
      </c>
      <c r="I25" s="220"/>
      <c r="M25" s="23"/>
      <c r="N25" s="23"/>
      <c r="O25" s="23"/>
    </row>
    <row r="26" spans="1:15" ht="30" hidden="1">
      <c r="A26" s="36" t="s">
        <v>184</v>
      </c>
      <c r="B26" s="50"/>
      <c r="C26" s="50"/>
      <c r="D26" s="50"/>
      <c r="E26" s="50"/>
      <c r="F26" s="50"/>
      <c r="G26" s="50"/>
      <c r="H26" s="36"/>
      <c r="I26" s="220"/>
      <c r="M26" s="23"/>
      <c r="N26" s="23"/>
      <c r="O26" s="23"/>
    </row>
    <row r="27" spans="1:15" ht="42.75" hidden="1">
      <c r="A27" s="44" t="s">
        <v>470</v>
      </c>
      <c r="B27" s="51">
        <f>B28+B33+B35</f>
        <v>0</v>
      </c>
      <c r="C27" s="51">
        <f>C28+C33+C35</f>
        <v>0</v>
      </c>
      <c r="D27" s="48">
        <f>D28</f>
        <v>0</v>
      </c>
      <c r="E27" s="48">
        <f>E28</f>
        <v>0</v>
      </c>
      <c r="F27" s="48">
        <f>F28</f>
        <v>0</v>
      </c>
      <c r="G27" s="48">
        <f>G28</f>
        <v>0</v>
      </c>
      <c r="H27" s="36"/>
      <c r="I27" s="76">
        <f>C27-B27</f>
        <v>0</v>
      </c>
      <c r="M27" s="23"/>
      <c r="N27" s="23"/>
      <c r="O27" s="23"/>
    </row>
    <row r="28" spans="1:15" ht="45" hidden="1">
      <c r="A28" s="182" t="s">
        <v>72</v>
      </c>
      <c r="B28" s="48">
        <f>B29+B30+B31+B32</f>
        <v>0</v>
      </c>
      <c r="C28" s="48">
        <f>C29+C30+C31+C32</f>
        <v>0</v>
      </c>
      <c r="D28" s="50">
        <f>SUM(D31:D32)</f>
        <v>0</v>
      </c>
      <c r="E28" s="50">
        <f>SUM(E31:E32)</f>
        <v>0</v>
      </c>
      <c r="F28" s="50">
        <f>SUM(F31:F32)</f>
        <v>0</v>
      </c>
      <c r="G28" s="50">
        <f>SUM(G31:G32)</f>
        <v>0</v>
      </c>
      <c r="H28" s="36"/>
      <c r="I28" s="76">
        <f>C28-B28</f>
        <v>0</v>
      </c>
      <c r="M28" s="23"/>
      <c r="N28" s="23"/>
      <c r="O28" s="23"/>
    </row>
    <row r="29" spans="1:15" hidden="1">
      <c r="A29" s="36" t="s">
        <v>308</v>
      </c>
      <c r="B29" s="50"/>
      <c r="C29" s="50"/>
      <c r="D29" s="50"/>
      <c r="E29" s="50"/>
      <c r="F29" s="50"/>
      <c r="G29" s="50"/>
      <c r="H29" s="36"/>
      <c r="I29" s="220"/>
      <c r="M29" s="23"/>
      <c r="N29" s="23"/>
      <c r="O29" s="23"/>
    </row>
    <row r="30" spans="1:15" hidden="1">
      <c r="A30" s="210" t="s">
        <v>309</v>
      </c>
      <c r="B30" s="50"/>
      <c r="C30" s="50"/>
      <c r="D30" s="50"/>
      <c r="E30" s="50"/>
      <c r="F30" s="50"/>
      <c r="G30" s="50"/>
      <c r="H30" s="36"/>
      <c r="I30" s="220"/>
      <c r="M30" s="23"/>
      <c r="N30" s="23"/>
      <c r="O30" s="23"/>
    </row>
    <row r="31" spans="1:15" ht="30" hidden="1">
      <c r="A31" s="36" t="s">
        <v>310</v>
      </c>
      <c r="B31" s="50"/>
      <c r="C31" s="50"/>
      <c r="D31" s="50"/>
      <c r="E31" s="50"/>
      <c r="F31" s="50"/>
      <c r="G31" s="50"/>
      <c r="H31" s="36"/>
      <c r="I31" s="220"/>
      <c r="M31" s="23"/>
      <c r="N31" s="23"/>
      <c r="O31" s="23"/>
    </row>
    <row r="32" spans="1:15" ht="30" hidden="1">
      <c r="A32" s="36" t="s">
        <v>311</v>
      </c>
      <c r="B32" s="50"/>
      <c r="C32" s="50"/>
      <c r="D32" s="50"/>
      <c r="E32" s="50"/>
      <c r="F32" s="50"/>
      <c r="G32" s="50"/>
      <c r="H32" s="36"/>
      <c r="I32" s="220"/>
      <c r="M32" s="23"/>
      <c r="N32" s="23"/>
      <c r="O32" s="23"/>
    </row>
    <row r="33" spans="1:15" ht="45" hidden="1">
      <c r="A33" s="167" t="s">
        <v>312</v>
      </c>
      <c r="B33" s="48">
        <f>B34</f>
        <v>0</v>
      </c>
      <c r="C33" s="48">
        <f>C34</f>
        <v>0</v>
      </c>
      <c r="D33" s="50"/>
      <c r="E33" s="50"/>
      <c r="F33" s="50"/>
      <c r="G33" s="50"/>
      <c r="H33" s="36"/>
      <c r="I33" s="76">
        <f>C33-B33</f>
        <v>0</v>
      </c>
      <c r="M33" s="23"/>
      <c r="N33" s="23"/>
      <c r="O33" s="23"/>
    </row>
    <row r="34" spans="1:15" ht="18" hidden="1" customHeight="1">
      <c r="A34" s="36" t="s">
        <v>313</v>
      </c>
      <c r="B34" s="50"/>
      <c r="C34" s="50"/>
      <c r="D34" s="50"/>
      <c r="E34" s="50"/>
      <c r="F34" s="50"/>
      <c r="G34" s="50"/>
      <c r="H34" s="36"/>
      <c r="I34" s="220"/>
      <c r="M34" s="23"/>
      <c r="N34" s="23"/>
      <c r="O34" s="23"/>
    </row>
    <row r="35" spans="1:15" ht="51.75" hidden="1" customHeight="1">
      <c r="A35" s="43" t="s">
        <v>419</v>
      </c>
      <c r="B35" s="48">
        <f>B36</f>
        <v>0</v>
      </c>
      <c r="C35" s="48">
        <f>C36</f>
        <v>0</v>
      </c>
      <c r="D35" s="50"/>
      <c r="E35" s="50"/>
      <c r="F35" s="50"/>
      <c r="G35" s="50"/>
      <c r="H35" s="36"/>
      <c r="I35" s="220"/>
      <c r="M35" s="23"/>
      <c r="N35" s="23"/>
      <c r="O35" s="23"/>
    </row>
    <row r="36" spans="1:15" ht="30.75" hidden="1" customHeight="1">
      <c r="A36" s="36" t="s">
        <v>408</v>
      </c>
      <c r="B36" s="50"/>
      <c r="C36" s="50">
        <v>0</v>
      </c>
      <c r="D36" s="50"/>
      <c r="E36" s="50"/>
      <c r="F36" s="50"/>
      <c r="G36" s="50"/>
      <c r="H36" s="36"/>
      <c r="I36" s="220"/>
      <c r="M36" s="23"/>
      <c r="N36" s="23"/>
      <c r="O36" s="23"/>
    </row>
    <row r="37" spans="1:15" s="30" customFormat="1" ht="48" customHeight="1">
      <c r="A37" s="290" t="s">
        <v>539</v>
      </c>
      <c r="B37" s="289">
        <f>B38+B50+B57+B65</f>
        <v>227.7</v>
      </c>
      <c r="C37" s="289">
        <f>C38+C50+C57+C65</f>
        <v>227.7</v>
      </c>
      <c r="D37" s="137" t="e">
        <f>D38+#REF!+#REF!+#REF!</f>
        <v>#REF!</v>
      </c>
      <c r="E37" s="137" t="e">
        <f>E38+#REF!+#REF!+#REF!</f>
        <v>#REF!</v>
      </c>
      <c r="F37" s="137" t="e">
        <f>F38+#REF!+#REF!+#REF!</f>
        <v>#REF!</v>
      </c>
      <c r="G37" s="137" t="e">
        <f>G38+#REF!+#REF!+#REF!</f>
        <v>#REF!</v>
      </c>
      <c r="H37" s="288" t="s">
        <v>79</v>
      </c>
      <c r="I37" s="219">
        <f>C37-B37</f>
        <v>0</v>
      </c>
      <c r="J37" s="171">
        <f>C37-B37</f>
        <v>0</v>
      </c>
      <c r="K37" s="15">
        <f>I37-J37</f>
        <v>0</v>
      </c>
      <c r="M37" s="32"/>
      <c r="N37" s="32"/>
      <c r="O37" s="32"/>
    </row>
    <row r="38" spans="1:15" ht="50.25" customHeight="1">
      <c r="A38" s="40" t="s">
        <v>560</v>
      </c>
      <c r="B38" s="51">
        <f>B39+B47</f>
        <v>32</v>
      </c>
      <c r="C38" s="51">
        <f>C39</f>
        <v>227.7</v>
      </c>
      <c r="D38" s="51">
        <f>D39+D47</f>
        <v>0</v>
      </c>
      <c r="E38" s="51">
        <f>E39+E47</f>
        <v>0</v>
      </c>
      <c r="F38" s="51">
        <f>F39+F47</f>
        <v>0</v>
      </c>
      <c r="G38" s="51">
        <f>G39+G47</f>
        <v>0</v>
      </c>
      <c r="H38" s="36"/>
      <c r="I38" s="76">
        <f>C38-B38</f>
        <v>195.7</v>
      </c>
      <c r="M38" s="23"/>
      <c r="N38" s="23"/>
      <c r="O38" s="23"/>
    </row>
    <row r="39" spans="1:15" ht="56.25" customHeight="1">
      <c r="A39" s="41" t="s">
        <v>42</v>
      </c>
      <c r="B39" s="48">
        <f>B40+B41+B42+B43</f>
        <v>26</v>
      </c>
      <c r="C39" s="48">
        <f>C40+C41+C42+C46+C44</f>
        <v>227.7</v>
      </c>
      <c r="D39" s="49">
        <f>SUM(D43:D46)</f>
        <v>0</v>
      </c>
      <c r="E39" s="49">
        <f>SUM(E43:E46)</f>
        <v>0</v>
      </c>
      <c r="F39" s="49">
        <f>SUM(F43:F46)</f>
        <v>0</v>
      </c>
      <c r="G39" s="49">
        <f>SUM(G43:G46)</f>
        <v>0</v>
      </c>
      <c r="H39" s="280"/>
      <c r="I39" s="76">
        <f>C39-B39</f>
        <v>201.7</v>
      </c>
      <c r="M39" s="23"/>
      <c r="N39" s="23"/>
      <c r="O39" s="23"/>
    </row>
    <row r="40" spans="1:15" ht="24" customHeight="1">
      <c r="A40" s="268" t="s">
        <v>13</v>
      </c>
      <c r="B40" s="51"/>
      <c r="C40" s="50">
        <v>68</v>
      </c>
      <c r="D40" s="48"/>
      <c r="E40" s="48"/>
      <c r="F40" s="48"/>
      <c r="G40" s="48"/>
      <c r="H40" s="352" t="s">
        <v>647</v>
      </c>
      <c r="I40" s="221"/>
      <c r="M40" s="23"/>
      <c r="N40" s="23"/>
      <c r="O40" s="23"/>
    </row>
    <row r="41" spans="1:15" ht="26.25" customHeight="1">
      <c r="A41" s="267" t="s">
        <v>171</v>
      </c>
      <c r="B41" s="50">
        <v>26</v>
      </c>
      <c r="C41" s="50"/>
      <c r="D41" s="48"/>
      <c r="E41" s="48"/>
      <c r="F41" s="48"/>
      <c r="G41" s="48"/>
      <c r="H41" s="373" t="s">
        <v>648</v>
      </c>
      <c r="I41" s="221"/>
      <c r="M41" s="23"/>
      <c r="N41" s="23"/>
      <c r="O41" s="23"/>
    </row>
    <row r="42" spans="1:15" ht="37.5" customHeight="1">
      <c r="A42" s="376" t="s">
        <v>21</v>
      </c>
      <c r="B42" s="50"/>
      <c r="C42" s="272">
        <f>159.7</f>
        <v>159.69999999999999</v>
      </c>
      <c r="D42" s="52"/>
      <c r="E42" s="52"/>
      <c r="F42" s="52"/>
      <c r="G42" s="52"/>
      <c r="H42" s="393" t="s">
        <v>647</v>
      </c>
      <c r="I42" s="220"/>
      <c r="M42" s="23"/>
      <c r="N42" s="23"/>
      <c r="O42" s="23"/>
    </row>
    <row r="43" spans="1:15" ht="93" hidden="1" customHeight="1">
      <c r="A43" s="35" t="s">
        <v>171</v>
      </c>
      <c r="B43" s="50"/>
      <c r="C43" s="50"/>
      <c r="D43" s="50"/>
      <c r="E43" s="50"/>
      <c r="F43" s="50"/>
      <c r="G43" s="50"/>
      <c r="H43" s="278"/>
      <c r="I43" s="220"/>
      <c r="M43" s="23"/>
      <c r="N43" s="23"/>
      <c r="O43" s="23"/>
    </row>
    <row r="44" spans="1:15" ht="69.75" hidden="1" customHeight="1">
      <c r="A44" s="35" t="s">
        <v>498</v>
      </c>
      <c r="B44" s="50"/>
      <c r="C44" s="50"/>
      <c r="D44" s="50"/>
      <c r="E44" s="50"/>
      <c r="F44" s="50"/>
      <c r="G44" s="50"/>
      <c r="H44" s="278" t="s">
        <v>540</v>
      </c>
      <c r="I44" s="220"/>
      <c r="M44" s="23"/>
      <c r="N44" s="23"/>
      <c r="O44" s="23"/>
    </row>
    <row r="45" spans="1:15" ht="30" hidden="1">
      <c r="A45" s="35" t="s">
        <v>153</v>
      </c>
      <c r="B45" s="50"/>
      <c r="C45" s="50"/>
      <c r="D45" s="50"/>
      <c r="E45" s="50"/>
      <c r="F45" s="50"/>
      <c r="G45" s="50"/>
      <c r="H45" s="278"/>
      <c r="I45" s="220"/>
      <c r="M45" s="23"/>
      <c r="N45" s="23"/>
      <c r="O45" s="23"/>
    </row>
    <row r="46" spans="1:15" ht="30" hidden="1">
      <c r="A46" s="35" t="s">
        <v>153</v>
      </c>
      <c r="B46" s="50"/>
      <c r="C46" s="50"/>
      <c r="D46" s="50"/>
      <c r="E46" s="50"/>
      <c r="F46" s="50"/>
      <c r="G46" s="50"/>
      <c r="H46" s="278"/>
      <c r="I46" s="220"/>
      <c r="M46" s="23"/>
      <c r="N46" s="23"/>
      <c r="O46" s="23"/>
    </row>
    <row r="47" spans="1:15" ht="39.75" customHeight="1">
      <c r="A47" s="268" t="s">
        <v>642</v>
      </c>
      <c r="B47" s="48">
        <f>B48+B49</f>
        <v>6</v>
      </c>
      <c r="C47" s="48">
        <f>C48+C49</f>
        <v>0</v>
      </c>
      <c r="D47" s="51">
        <f>D48</f>
        <v>0</v>
      </c>
      <c r="E47" s="51">
        <f>E48</f>
        <v>0</v>
      </c>
      <c r="F47" s="51">
        <f>F48</f>
        <v>0</v>
      </c>
      <c r="G47" s="51">
        <f>G48</f>
        <v>0</v>
      </c>
      <c r="H47" s="278"/>
      <c r="I47" s="76">
        <f>C47-B47</f>
        <v>-6</v>
      </c>
      <c r="M47" s="23"/>
      <c r="N47" s="23"/>
      <c r="O47" s="23"/>
    </row>
    <row r="48" spans="1:15" ht="30">
      <c r="A48" s="268" t="s">
        <v>498</v>
      </c>
      <c r="B48" s="50">
        <v>6</v>
      </c>
      <c r="C48" s="50"/>
      <c r="D48" s="50"/>
      <c r="E48" s="50"/>
      <c r="F48" s="50"/>
      <c r="G48" s="50"/>
      <c r="H48" s="278"/>
      <c r="I48" s="220"/>
      <c r="M48" s="23"/>
      <c r="N48" s="23"/>
      <c r="O48" s="23"/>
    </row>
    <row r="49" spans="1:15" hidden="1">
      <c r="A49" s="39"/>
      <c r="B49" s="50"/>
      <c r="C49" s="50"/>
      <c r="D49" s="50"/>
      <c r="E49" s="50"/>
      <c r="F49" s="50"/>
      <c r="G49" s="50"/>
      <c r="H49" s="292"/>
      <c r="I49" s="220"/>
      <c r="M49" s="23"/>
      <c r="N49" s="23"/>
      <c r="O49" s="23"/>
    </row>
    <row r="50" spans="1:15" s="9" customFormat="1" ht="50.25" customHeight="1">
      <c r="A50" s="40" t="s">
        <v>559</v>
      </c>
      <c r="B50" s="51">
        <f>B51</f>
        <v>172.2</v>
      </c>
      <c r="C50" s="48">
        <f>C51</f>
        <v>0</v>
      </c>
      <c r="D50" s="48">
        <f>SUM(D51:D53)</f>
        <v>0</v>
      </c>
      <c r="E50" s="48">
        <f>SUM(E51:E53)</f>
        <v>0</v>
      </c>
      <c r="F50" s="48">
        <f>SUM(F51:F53)</f>
        <v>0</v>
      </c>
      <c r="G50" s="48">
        <f>SUM(G51:G53)</f>
        <v>0</v>
      </c>
      <c r="H50" s="278"/>
      <c r="I50" s="76">
        <f>C50-B50</f>
        <v>-172.2</v>
      </c>
      <c r="J50" s="172"/>
      <c r="K50" s="13"/>
      <c r="M50" s="23"/>
      <c r="N50" s="23"/>
      <c r="O50" s="23"/>
    </row>
    <row r="51" spans="1:15" ht="37.5" customHeight="1">
      <c r="A51" s="41" t="s">
        <v>81</v>
      </c>
      <c r="B51" s="48">
        <f t="shared" ref="B51:G51" si="3">B53+B54+B55+B56+B52</f>
        <v>172.2</v>
      </c>
      <c r="C51" s="48">
        <f t="shared" si="3"/>
        <v>0</v>
      </c>
      <c r="D51" s="48">
        <f t="shared" si="3"/>
        <v>0</v>
      </c>
      <c r="E51" s="48">
        <f t="shared" si="3"/>
        <v>0</v>
      </c>
      <c r="F51" s="48">
        <f t="shared" si="3"/>
        <v>0</v>
      </c>
      <c r="G51" s="48">
        <f t="shared" si="3"/>
        <v>0</v>
      </c>
      <c r="H51" s="278"/>
      <c r="I51" s="76">
        <f>C51-B51</f>
        <v>-172.2</v>
      </c>
      <c r="M51" s="23"/>
      <c r="N51" s="23"/>
      <c r="O51" s="23"/>
    </row>
    <row r="52" spans="1:15" ht="25.5" customHeight="1">
      <c r="A52" s="268" t="s">
        <v>195</v>
      </c>
      <c r="B52" s="49">
        <v>2.5</v>
      </c>
      <c r="C52" s="54"/>
      <c r="D52" s="52"/>
      <c r="E52" s="52"/>
      <c r="F52" s="52"/>
      <c r="G52" s="52"/>
      <c r="H52" s="278" t="s">
        <v>646</v>
      </c>
      <c r="I52" s="76"/>
      <c r="M52" s="23"/>
      <c r="N52" s="23"/>
      <c r="O52" s="23"/>
    </row>
    <row r="53" spans="1:15" ht="44.25" customHeight="1">
      <c r="A53" s="35" t="s">
        <v>574</v>
      </c>
      <c r="B53" s="50">
        <v>139.69999999999999</v>
      </c>
      <c r="C53" s="52"/>
      <c r="D53" s="52"/>
      <c r="E53" s="52"/>
      <c r="F53" s="52"/>
      <c r="G53" s="52"/>
      <c r="H53" s="278" t="s">
        <v>645</v>
      </c>
      <c r="I53" s="220"/>
      <c r="M53" s="23"/>
      <c r="N53" s="23"/>
      <c r="O53" s="23"/>
    </row>
    <row r="54" spans="1:15" ht="22.5" hidden="1" customHeight="1">
      <c r="A54" s="376" t="s">
        <v>13</v>
      </c>
      <c r="B54" s="50"/>
      <c r="C54" s="52"/>
      <c r="D54" s="52"/>
      <c r="E54" s="52"/>
      <c r="F54" s="52"/>
      <c r="G54" s="52"/>
      <c r="H54" s="278"/>
      <c r="I54" s="220"/>
      <c r="M54" s="23"/>
      <c r="N54" s="23"/>
      <c r="O54" s="23"/>
    </row>
    <row r="55" spans="1:15" ht="38.25" hidden="1" customHeight="1">
      <c r="A55" s="376" t="s">
        <v>195</v>
      </c>
      <c r="B55" s="50"/>
      <c r="C55" s="52"/>
      <c r="D55" s="52"/>
      <c r="E55" s="52"/>
      <c r="F55" s="52"/>
      <c r="G55" s="52"/>
      <c r="H55" s="278"/>
      <c r="I55" s="220"/>
      <c r="M55" s="23"/>
      <c r="N55" s="23"/>
      <c r="O55" s="23"/>
    </row>
    <row r="56" spans="1:15" ht="42.75" customHeight="1">
      <c r="A56" s="268" t="s">
        <v>199</v>
      </c>
      <c r="B56" s="50">
        <v>30</v>
      </c>
      <c r="C56" s="52"/>
      <c r="D56" s="52"/>
      <c r="E56" s="52"/>
      <c r="F56" s="52"/>
      <c r="G56" s="52"/>
      <c r="H56" s="278" t="s">
        <v>644</v>
      </c>
      <c r="I56" s="220"/>
      <c r="M56" s="23"/>
      <c r="N56" s="23"/>
      <c r="O56" s="23"/>
    </row>
    <row r="57" spans="1:15" ht="48.75" hidden="1" customHeight="1">
      <c r="A57" s="40" t="s">
        <v>558</v>
      </c>
      <c r="B57" s="51">
        <f t="shared" ref="B57:G57" si="4">B58+B62</f>
        <v>0</v>
      </c>
      <c r="C57" s="51">
        <f t="shared" si="4"/>
        <v>0</v>
      </c>
      <c r="D57" s="51">
        <f t="shared" si="4"/>
        <v>0</v>
      </c>
      <c r="E57" s="51">
        <f t="shared" si="4"/>
        <v>0</v>
      </c>
      <c r="F57" s="51">
        <f t="shared" si="4"/>
        <v>0</v>
      </c>
      <c r="G57" s="51">
        <f t="shared" si="4"/>
        <v>0</v>
      </c>
      <c r="H57" s="278"/>
      <c r="I57" s="76">
        <f>C57-B57</f>
        <v>0</v>
      </c>
      <c r="M57" s="23"/>
      <c r="N57" s="23"/>
      <c r="O57" s="23"/>
    </row>
    <row r="58" spans="1:15" ht="36.75" hidden="1" customHeight="1">
      <c r="A58" s="41" t="s">
        <v>164</v>
      </c>
      <c r="B58" s="48">
        <f>B59+B60+B61</f>
        <v>0</v>
      </c>
      <c r="C58" s="53">
        <f>C59+C60+C61</f>
        <v>0</v>
      </c>
      <c r="D58" s="65"/>
      <c r="E58" s="65"/>
      <c r="F58" s="65"/>
      <c r="G58" s="65"/>
      <c r="H58" s="293"/>
      <c r="I58" s="76">
        <f>C58-B58</f>
        <v>0</v>
      </c>
      <c r="M58" s="23"/>
      <c r="N58" s="23"/>
      <c r="O58" s="23"/>
    </row>
    <row r="59" spans="1:15" ht="53.25" hidden="1" customHeight="1">
      <c r="A59" s="35" t="s">
        <v>163</v>
      </c>
      <c r="B59" s="50"/>
      <c r="C59" s="52"/>
      <c r="D59" s="52"/>
      <c r="E59" s="52"/>
      <c r="F59" s="52"/>
      <c r="G59" s="52"/>
      <c r="H59" s="277"/>
      <c r="I59" s="220"/>
      <c r="M59" s="23"/>
      <c r="N59" s="23"/>
      <c r="O59" s="23"/>
    </row>
    <row r="60" spans="1:15" ht="31.5" hidden="1" customHeight="1">
      <c r="A60" s="36" t="s">
        <v>195</v>
      </c>
      <c r="B60" s="50"/>
      <c r="C60" s="52"/>
      <c r="D60" s="52"/>
      <c r="E60" s="52"/>
      <c r="F60" s="52"/>
      <c r="G60" s="52"/>
      <c r="H60" s="277"/>
      <c r="I60" s="220"/>
      <c r="M60" s="23"/>
      <c r="N60" s="23"/>
      <c r="O60" s="23"/>
    </row>
    <row r="61" spans="1:15" ht="30.75" hidden="1" customHeight="1">
      <c r="A61" s="268" t="s">
        <v>206</v>
      </c>
      <c r="B61" s="50"/>
      <c r="C61" s="52"/>
      <c r="D61" s="52"/>
      <c r="E61" s="52"/>
      <c r="F61" s="52"/>
      <c r="G61" s="52"/>
      <c r="H61" s="277"/>
      <c r="I61" s="220"/>
      <c r="M61" s="23"/>
      <c r="N61" s="23"/>
      <c r="O61" s="23"/>
    </row>
    <row r="62" spans="1:15" ht="32.25" hidden="1" customHeight="1">
      <c r="A62" s="37" t="s">
        <v>207</v>
      </c>
      <c r="B62" s="48">
        <f>B63+B64</f>
        <v>0</v>
      </c>
      <c r="C62" s="48">
        <f>C63+C64</f>
        <v>0</v>
      </c>
      <c r="D62" s="52"/>
      <c r="E62" s="52"/>
      <c r="F62" s="52"/>
      <c r="G62" s="52"/>
      <c r="H62" s="277"/>
      <c r="I62" s="76">
        <f>C62-B62</f>
        <v>0</v>
      </c>
      <c r="M62" s="23"/>
      <c r="N62" s="23"/>
      <c r="O62" s="23"/>
    </row>
    <row r="63" spans="1:15" ht="35.25" hidden="1" customHeight="1">
      <c r="A63" s="36" t="s">
        <v>314</v>
      </c>
      <c r="B63" s="50"/>
      <c r="C63" s="52"/>
      <c r="D63" s="52"/>
      <c r="E63" s="52"/>
      <c r="F63" s="52"/>
      <c r="G63" s="52"/>
      <c r="H63" s="277"/>
      <c r="I63" s="220"/>
      <c r="M63" s="23"/>
      <c r="N63" s="23"/>
      <c r="O63" s="23"/>
    </row>
    <row r="64" spans="1:15" ht="42.75" hidden="1" customHeight="1">
      <c r="A64" s="36" t="s">
        <v>315</v>
      </c>
      <c r="B64" s="50"/>
      <c r="C64" s="52"/>
      <c r="D64" s="52"/>
      <c r="E64" s="52"/>
      <c r="F64" s="52"/>
      <c r="G64" s="52"/>
      <c r="H64" s="277"/>
      <c r="I64" s="220"/>
      <c r="M64" s="23"/>
      <c r="N64" s="23"/>
      <c r="O64" s="23"/>
    </row>
    <row r="65" spans="1:15" s="187" customFormat="1" ht="74.25" customHeight="1">
      <c r="A65" s="145" t="s">
        <v>557</v>
      </c>
      <c r="B65" s="51">
        <f t="shared" ref="B65:G65" si="5">B66+B69</f>
        <v>23.5</v>
      </c>
      <c r="C65" s="51">
        <f t="shared" si="5"/>
        <v>0</v>
      </c>
      <c r="D65" s="51">
        <f t="shared" si="5"/>
        <v>0</v>
      </c>
      <c r="E65" s="51">
        <f t="shared" si="5"/>
        <v>0</v>
      </c>
      <c r="F65" s="51">
        <f t="shared" si="5"/>
        <v>0</v>
      </c>
      <c r="G65" s="51">
        <f t="shared" si="5"/>
        <v>0</v>
      </c>
      <c r="H65" s="278"/>
      <c r="I65" s="76">
        <f>C65-B65</f>
        <v>-23.5</v>
      </c>
      <c r="J65" s="185"/>
      <c r="K65" s="186"/>
      <c r="M65" s="28"/>
      <c r="N65" s="28"/>
      <c r="O65" s="28"/>
    </row>
    <row r="66" spans="1:15" ht="33.75" hidden="1" customHeight="1">
      <c r="A66" s="37" t="s">
        <v>316</v>
      </c>
      <c r="B66" s="48">
        <f>B67+B68</f>
        <v>0</v>
      </c>
      <c r="C66" s="48">
        <f>C67+C68</f>
        <v>0</v>
      </c>
      <c r="D66" s="52"/>
      <c r="E66" s="52"/>
      <c r="F66" s="52"/>
      <c r="G66" s="52"/>
      <c r="H66" s="277"/>
      <c r="I66" s="76">
        <f>C66-B66</f>
        <v>0</v>
      </c>
      <c r="M66" s="23"/>
      <c r="N66" s="23"/>
      <c r="O66" s="23"/>
    </row>
    <row r="67" spans="1:15" ht="30" hidden="1">
      <c r="A67" s="36" t="s">
        <v>143</v>
      </c>
      <c r="B67" s="50"/>
      <c r="C67" s="52"/>
      <c r="D67" s="52"/>
      <c r="E67" s="52"/>
      <c r="F67" s="52"/>
      <c r="G67" s="52"/>
      <c r="H67" s="277"/>
      <c r="I67" s="220"/>
      <c r="M67" s="23"/>
      <c r="N67" s="23"/>
      <c r="O67" s="23"/>
    </row>
    <row r="68" spans="1:15" ht="30" hidden="1">
      <c r="A68" s="36" t="s">
        <v>19</v>
      </c>
      <c r="B68" s="50"/>
      <c r="C68" s="52"/>
      <c r="D68" s="52"/>
      <c r="E68" s="52"/>
      <c r="F68" s="52"/>
      <c r="G68" s="52"/>
      <c r="H68" s="278" t="s">
        <v>541</v>
      </c>
      <c r="I68" s="220"/>
      <c r="M68" s="23"/>
      <c r="N68" s="23"/>
      <c r="O68" s="23"/>
    </row>
    <row r="69" spans="1:15" s="6" customFormat="1" ht="45" customHeight="1">
      <c r="A69" s="37" t="s">
        <v>212</v>
      </c>
      <c r="B69" s="48">
        <f>B70</f>
        <v>23.5</v>
      </c>
      <c r="C69" s="48">
        <f>C70</f>
        <v>0</v>
      </c>
      <c r="D69" s="53"/>
      <c r="E69" s="53"/>
      <c r="F69" s="53"/>
      <c r="G69" s="53"/>
      <c r="H69" s="155"/>
      <c r="I69" s="76">
        <f>C69-B69</f>
        <v>-23.5</v>
      </c>
      <c r="J69" s="174"/>
      <c r="K69" s="27"/>
      <c r="M69" s="184"/>
      <c r="N69" s="184"/>
      <c r="O69" s="184"/>
    </row>
    <row r="70" spans="1:15" ht="42.75" customHeight="1">
      <c r="A70" s="36" t="s">
        <v>317</v>
      </c>
      <c r="B70" s="50">
        <v>23.5</v>
      </c>
      <c r="C70" s="52"/>
      <c r="D70" s="52"/>
      <c r="E70" s="52"/>
      <c r="F70" s="52"/>
      <c r="G70" s="52"/>
      <c r="H70" s="373" t="s">
        <v>648</v>
      </c>
      <c r="I70" s="220"/>
      <c r="M70" s="23"/>
      <c r="N70" s="23"/>
      <c r="O70" s="23"/>
    </row>
    <row r="71" spans="1:15" s="30" customFormat="1" ht="45" customHeight="1">
      <c r="A71" s="290" t="s">
        <v>555</v>
      </c>
      <c r="B71" s="289">
        <f t="shared" ref="B71:G71" si="6">B72+B119+B126</f>
        <v>23619.3</v>
      </c>
      <c r="C71" s="289">
        <f t="shared" si="6"/>
        <v>253478.7</v>
      </c>
      <c r="D71" s="137" t="e">
        <f t="shared" si="6"/>
        <v>#REF!</v>
      </c>
      <c r="E71" s="137" t="e">
        <f t="shared" si="6"/>
        <v>#REF!</v>
      </c>
      <c r="F71" s="137" t="e">
        <f t="shared" si="6"/>
        <v>#REF!</v>
      </c>
      <c r="G71" s="137" t="e">
        <f t="shared" si="6"/>
        <v>#REF!</v>
      </c>
      <c r="H71" s="320" t="s">
        <v>79</v>
      </c>
      <c r="I71" s="219">
        <f>C71-B71</f>
        <v>229859.40000000002</v>
      </c>
      <c r="J71" s="171">
        <f>C71-B71</f>
        <v>229859.40000000002</v>
      </c>
      <c r="K71" s="15">
        <f>I71-J71</f>
        <v>0</v>
      </c>
      <c r="L71" s="32"/>
      <c r="M71" s="31"/>
      <c r="N71" s="31"/>
      <c r="O71" s="31"/>
    </row>
    <row r="72" spans="1:15" ht="49.5" customHeight="1">
      <c r="A72" s="40" t="s">
        <v>556</v>
      </c>
      <c r="B72" s="51">
        <f>B73+B82+B97+B102+B111+B107+B116+B84</f>
        <v>23233.200000000001</v>
      </c>
      <c r="C72" s="51">
        <f>C73+C97+C102+C111+C107+C116+C84</f>
        <v>253478.7</v>
      </c>
      <c r="D72" s="51">
        <f>D73+D82+D97+D102</f>
        <v>0</v>
      </c>
      <c r="E72" s="51">
        <f>E73+E82+E97+E102</f>
        <v>0</v>
      </c>
      <c r="F72" s="51">
        <f>F73+F82+F97+F102</f>
        <v>0</v>
      </c>
      <c r="G72" s="51">
        <f>G73+G82+G97+G102</f>
        <v>0</v>
      </c>
      <c r="H72" s="292"/>
      <c r="I72" s="76">
        <f>C72-B72</f>
        <v>230245.5</v>
      </c>
      <c r="M72" s="23"/>
      <c r="N72" s="23"/>
      <c r="O72" s="23"/>
    </row>
    <row r="73" spans="1:15" ht="17.25" customHeight="1">
      <c r="A73" s="41" t="s">
        <v>31</v>
      </c>
      <c r="B73" s="48">
        <f>B81+B77+B79+B74+B76+B75+B82</f>
        <v>417.8</v>
      </c>
      <c r="C73" s="48">
        <f>C81+C77+C79+C74+C76+C75+C82</f>
        <v>126911.7</v>
      </c>
      <c r="D73" s="48">
        <f>SUM(D74:D81)</f>
        <v>0</v>
      </c>
      <c r="E73" s="48">
        <f>SUM(E74:E81)</f>
        <v>0</v>
      </c>
      <c r="F73" s="48">
        <f>SUM(F74:F81)</f>
        <v>0</v>
      </c>
      <c r="G73" s="48">
        <f>SUM(G74:G81)</f>
        <v>0</v>
      </c>
      <c r="H73" s="278"/>
      <c r="I73" s="76">
        <f>C73-B73</f>
        <v>126493.9</v>
      </c>
      <c r="M73" s="23"/>
      <c r="N73" s="23"/>
      <c r="O73" s="23"/>
    </row>
    <row r="74" spans="1:15" ht="50.25" customHeight="1">
      <c r="A74" s="35" t="s">
        <v>575</v>
      </c>
      <c r="B74" s="50"/>
      <c r="C74" s="52">
        <v>145</v>
      </c>
      <c r="D74" s="52"/>
      <c r="E74" s="52"/>
      <c r="F74" s="52"/>
      <c r="G74" s="52"/>
      <c r="H74" s="279" t="s">
        <v>668</v>
      </c>
      <c r="I74" s="220"/>
      <c r="M74" s="23"/>
      <c r="N74" s="23"/>
      <c r="O74" s="23"/>
    </row>
    <row r="75" spans="1:15" ht="46.5" hidden="1" customHeight="1">
      <c r="A75" s="35" t="s">
        <v>450</v>
      </c>
      <c r="B75" s="50"/>
      <c r="C75" s="52"/>
      <c r="D75" s="52"/>
      <c r="E75" s="52"/>
      <c r="F75" s="52"/>
      <c r="G75" s="52"/>
      <c r="H75" s="279"/>
      <c r="I75" s="220"/>
      <c r="M75" s="23"/>
      <c r="N75" s="23"/>
      <c r="O75" s="23"/>
    </row>
    <row r="76" spans="1:15" ht="36.75" hidden="1" customHeight="1">
      <c r="A76" s="36" t="s">
        <v>71</v>
      </c>
      <c r="B76" s="50"/>
      <c r="C76" s="52"/>
      <c r="D76" s="52"/>
      <c r="E76" s="52"/>
      <c r="F76" s="52"/>
      <c r="G76" s="52"/>
      <c r="H76" s="278"/>
      <c r="I76" s="220"/>
      <c r="M76" s="23"/>
      <c r="N76" s="23"/>
      <c r="O76" s="23"/>
    </row>
    <row r="77" spans="1:15" ht="55.5" customHeight="1">
      <c r="A77" s="36" t="s">
        <v>296</v>
      </c>
      <c r="B77" s="50">
        <v>417.8</v>
      </c>
      <c r="C77" s="54"/>
      <c r="D77" s="50"/>
      <c r="E77" s="50"/>
      <c r="F77" s="50"/>
      <c r="G77" s="50"/>
      <c r="H77" s="298" t="s">
        <v>638</v>
      </c>
      <c r="I77" s="220"/>
      <c r="M77" s="23"/>
      <c r="N77" s="23"/>
      <c r="O77" s="23"/>
    </row>
    <row r="78" spans="1:15" ht="30" hidden="1">
      <c r="A78" s="38" t="s">
        <v>71</v>
      </c>
      <c r="B78" s="50"/>
      <c r="C78" s="54"/>
      <c r="D78" s="50"/>
      <c r="E78" s="50"/>
      <c r="F78" s="50"/>
      <c r="G78" s="50"/>
      <c r="H78" s="353"/>
      <c r="I78" s="220"/>
      <c r="M78" s="23"/>
      <c r="N78" s="23"/>
      <c r="O78" s="23"/>
    </row>
    <row r="79" spans="1:15" ht="75" hidden="1">
      <c r="A79" s="35" t="s">
        <v>146</v>
      </c>
      <c r="B79" s="50"/>
      <c r="C79" s="59"/>
      <c r="D79" s="52"/>
      <c r="E79" s="52"/>
      <c r="F79" s="52"/>
      <c r="G79" s="52"/>
      <c r="H79" s="353"/>
      <c r="I79" s="220"/>
      <c r="M79" s="23"/>
      <c r="N79" s="23"/>
      <c r="O79" s="23"/>
    </row>
    <row r="80" spans="1:15" ht="49.5" hidden="1" customHeight="1">
      <c r="A80" s="35" t="s">
        <v>147</v>
      </c>
      <c r="B80" s="50"/>
      <c r="C80" s="55"/>
      <c r="D80" s="72"/>
      <c r="E80" s="72"/>
      <c r="F80" s="72"/>
      <c r="G80" s="72"/>
      <c r="H80" s="353"/>
      <c r="I80" s="220"/>
      <c r="M80" s="23"/>
      <c r="N80" s="23"/>
      <c r="O80" s="23"/>
    </row>
    <row r="81" spans="1:15" ht="67.5" customHeight="1">
      <c r="A81" s="36" t="s">
        <v>431</v>
      </c>
      <c r="B81" s="50"/>
      <c r="C81" s="50">
        <v>6760.7</v>
      </c>
      <c r="D81" s="50"/>
      <c r="E81" s="50"/>
      <c r="F81" s="50"/>
      <c r="G81" s="50"/>
      <c r="H81" s="298" t="s">
        <v>639</v>
      </c>
      <c r="I81" s="220"/>
      <c r="M81" s="23"/>
      <c r="N81" s="23"/>
      <c r="O81" s="23"/>
    </row>
    <row r="82" spans="1:15" ht="69.75" customHeight="1">
      <c r="A82" s="268" t="s">
        <v>583</v>
      </c>
      <c r="B82" s="48"/>
      <c r="C82" s="50">
        <f>58006+62000</f>
        <v>120006</v>
      </c>
      <c r="D82" s="48"/>
      <c r="E82" s="48"/>
      <c r="F82" s="48"/>
      <c r="G82" s="48"/>
      <c r="H82" s="298" t="s">
        <v>657</v>
      </c>
      <c r="I82" s="220"/>
      <c r="M82" s="23"/>
      <c r="N82" s="23"/>
      <c r="O82" s="23"/>
    </row>
    <row r="83" spans="1:15" ht="21.75" hidden="1" customHeight="1">
      <c r="A83" s="83"/>
      <c r="B83" s="50"/>
      <c r="C83" s="50"/>
      <c r="D83" s="50"/>
      <c r="E83" s="50"/>
      <c r="F83" s="50"/>
      <c r="G83" s="50"/>
      <c r="H83" s="353"/>
      <c r="I83" s="220"/>
      <c r="M83" s="23"/>
      <c r="N83" s="23"/>
      <c r="O83" s="23"/>
    </row>
    <row r="84" spans="1:15" ht="37.5" customHeight="1">
      <c r="A84" s="37" t="s">
        <v>289</v>
      </c>
      <c r="B84" s="48">
        <f>B85+B86+B87+B92+B93+B90+B91+B96+B94</f>
        <v>14849</v>
      </c>
      <c r="C84" s="48">
        <f>C85+C86+C87+C92+C93+C90+C91+C96+C95</f>
        <v>126567</v>
      </c>
      <c r="D84" s="50"/>
      <c r="E84" s="50"/>
      <c r="F84" s="50"/>
      <c r="G84" s="50"/>
      <c r="H84" s="353"/>
      <c r="I84" s="76">
        <f>C84-B84</f>
        <v>111718</v>
      </c>
      <c r="M84" s="23"/>
      <c r="N84" s="23"/>
      <c r="O84" s="23"/>
    </row>
    <row r="85" spans="1:15" ht="46.5" hidden="1" customHeight="1">
      <c r="A85" s="36" t="s">
        <v>320</v>
      </c>
      <c r="B85" s="50"/>
      <c r="C85" s="50"/>
      <c r="D85" s="50"/>
      <c r="E85" s="50"/>
      <c r="F85" s="50"/>
      <c r="G85" s="50"/>
      <c r="H85" s="353"/>
      <c r="I85" s="220"/>
      <c r="M85" s="23"/>
      <c r="N85" s="23"/>
      <c r="O85" s="23"/>
    </row>
    <row r="86" spans="1:15" ht="45" hidden="1">
      <c r="A86" s="35" t="s">
        <v>287</v>
      </c>
      <c r="B86" s="50"/>
      <c r="C86" s="50"/>
      <c r="D86" s="50"/>
      <c r="E86" s="50"/>
      <c r="F86" s="50"/>
      <c r="G86" s="50"/>
      <c r="H86" s="354"/>
      <c r="I86" s="220"/>
      <c r="M86" s="23"/>
      <c r="N86" s="23"/>
      <c r="O86" s="23"/>
    </row>
    <row r="87" spans="1:15" ht="39.75" hidden="1" customHeight="1">
      <c r="A87" s="35" t="s">
        <v>21</v>
      </c>
      <c r="B87" s="52"/>
      <c r="C87" s="52"/>
      <c r="D87" s="52"/>
      <c r="E87" s="52"/>
      <c r="F87" s="52"/>
      <c r="G87" s="52"/>
      <c r="H87" s="355"/>
      <c r="I87" s="220"/>
      <c r="M87" s="23"/>
      <c r="N87" s="23"/>
      <c r="O87" s="23"/>
    </row>
    <row r="88" spans="1:15" ht="39.75" hidden="1" customHeight="1">
      <c r="A88" s="35" t="s">
        <v>451</v>
      </c>
      <c r="B88" s="52"/>
      <c r="C88" s="52"/>
      <c r="D88" s="52"/>
      <c r="E88" s="52"/>
      <c r="F88" s="52"/>
      <c r="G88" s="52"/>
      <c r="H88" s="298"/>
      <c r="I88" s="220"/>
      <c r="M88" s="23"/>
      <c r="N88" s="23"/>
      <c r="O88" s="23"/>
    </row>
    <row r="89" spans="1:15" ht="63.75" hidden="1" customHeight="1">
      <c r="A89" s="70" t="s">
        <v>421</v>
      </c>
      <c r="B89" s="52"/>
      <c r="C89" s="52"/>
      <c r="D89" s="52"/>
      <c r="E89" s="52"/>
      <c r="F89" s="52"/>
      <c r="G89" s="52"/>
      <c r="H89" s="298"/>
      <c r="I89" s="220"/>
      <c r="M89" s="23"/>
      <c r="N89" s="23"/>
      <c r="O89" s="23"/>
    </row>
    <row r="90" spans="1:15" ht="52.5" customHeight="1">
      <c r="A90" s="35" t="s">
        <v>43</v>
      </c>
      <c r="B90" s="55">
        <v>3566</v>
      </c>
      <c r="C90" s="55">
        <v>701</v>
      </c>
      <c r="D90" s="72"/>
      <c r="E90" s="72"/>
      <c r="F90" s="72"/>
      <c r="G90" s="72"/>
      <c r="H90" s="397" t="s">
        <v>680</v>
      </c>
      <c r="I90" s="222"/>
      <c r="M90" s="23"/>
      <c r="N90" s="23"/>
      <c r="O90" s="23"/>
    </row>
    <row r="91" spans="1:15" ht="40.5" customHeight="1">
      <c r="A91" s="268" t="s">
        <v>637</v>
      </c>
      <c r="B91" s="52">
        <v>200</v>
      </c>
      <c r="C91" s="52"/>
      <c r="D91" s="52"/>
      <c r="E91" s="52"/>
      <c r="F91" s="52"/>
      <c r="G91" s="52"/>
      <c r="H91" s="298" t="s">
        <v>636</v>
      </c>
      <c r="I91" s="222"/>
      <c r="M91" s="23"/>
      <c r="N91" s="23"/>
      <c r="O91" s="23"/>
    </row>
    <row r="92" spans="1:15" ht="51" customHeight="1" thickBot="1">
      <c r="A92" s="400" t="s">
        <v>29</v>
      </c>
      <c r="B92" s="52">
        <v>145</v>
      </c>
      <c r="C92" s="52"/>
      <c r="D92" s="52"/>
      <c r="E92" s="52"/>
      <c r="F92" s="52"/>
      <c r="G92" s="52"/>
      <c r="H92" s="88"/>
      <c r="I92" s="222"/>
      <c r="M92" s="23"/>
      <c r="N92" s="23"/>
      <c r="O92" s="23"/>
    </row>
    <row r="93" spans="1:15" ht="80.25" customHeight="1" thickBot="1">
      <c r="A93" s="401" t="s">
        <v>655</v>
      </c>
      <c r="B93" s="399">
        <v>10000</v>
      </c>
      <c r="C93" s="52"/>
      <c r="D93" s="52"/>
      <c r="E93" s="52"/>
      <c r="F93" s="52"/>
      <c r="G93" s="52"/>
      <c r="H93" s="397" t="s">
        <v>679</v>
      </c>
      <c r="I93" s="220"/>
      <c r="M93" s="23"/>
      <c r="N93" s="23"/>
      <c r="O93" s="23"/>
    </row>
    <row r="94" spans="1:15" ht="59.25" customHeight="1">
      <c r="A94" s="398" t="s">
        <v>678</v>
      </c>
      <c r="B94" s="52">
        <v>938</v>
      </c>
      <c r="C94" s="52"/>
      <c r="D94" s="52"/>
      <c r="E94" s="52"/>
      <c r="F94" s="52"/>
      <c r="G94" s="52"/>
      <c r="H94" s="397" t="s">
        <v>679</v>
      </c>
      <c r="I94" s="222"/>
      <c r="M94" s="23"/>
      <c r="N94" s="23"/>
      <c r="O94" s="23"/>
    </row>
    <row r="95" spans="1:15" ht="69.75" customHeight="1">
      <c r="A95" s="39" t="s">
        <v>110</v>
      </c>
      <c r="B95" s="52"/>
      <c r="C95" s="52">
        <f>56866+69000</f>
        <v>125866</v>
      </c>
      <c r="D95" s="52"/>
      <c r="E95" s="52"/>
      <c r="F95" s="52"/>
      <c r="G95" s="52"/>
      <c r="H95" s="298" t="s">
        <v>656</v>
      </c>
      <c r="I95" s="220"/>
      <c r="M95" s="23"/>
      <c r="N95" s="23"/>
      <c r="O95" s="23"/>
    </row>
    <row r="96" spans="1:15" ht="67.5" hidden="1" customHeight="1">
      <c r="A96" s="309" t="s">
        <v>110</v>
      </c>
      <c r="B96" s="52"/>
      <c r="C96" s="52"/>
      <c r="D96" s="52"/>
      <c r="E96" s="52"/>
      <c r="F96" s="52"/>
      <c r="G96" s="52"/>
      <c r="H96" s="298"/>
      <c r="I96" s="220"/>
      <c r="M96" s="23"/>
      <c r="N96" s="23"/>
      <c r="O96" s="23"/>
    </row>
    <row r="97" spans="1:15" ht="21.75" hidden="1" customHeight="1">
      <c r="A97" s="41" t="s">
        <v>33</v>
      </c>
      <c r="B97" s="48">
        <f>B100+B98+B99+B101</f>
        <v>0</v>
      </c>
      <c r="C97" s="48">
        <f>C100+C98+C99+C101</f>
        <v>0</v>
      </c>
      <c r="D97" s="51">
        <f>D100</f>
        <v>0</v>
      </c>
      <c r="E97" s="51">
        <f>E100</f>
        <v>0</v>
      </c>
      <c r="F97" s="51">
        <f>F100</f>
        <v>0</v>
      </c>
      <c r="G97" s="51">
        <f>G100</f>
        <v>0</v>
      </c>
      <c r="H97" s="298"/>
      <c r="I97" s="76">
        <f>C97-B97</f>
        <v>0</v>
      </c>
      <c r="M97" s="23"/>
      <c r="N97" s="23"/>
      <c r="O97" s="23"/>
    </row>
    <row r="98" spans="1:15" ht="30" hidden="1">
      <c r="A98" s="35" t="s">
        <v>128</v>
      </c>
      <c r="B98" s="50"/>
      <c r="C98" s="48"/>
      <c r="D98" s="51"/>
      <c r="E98" s="51"/>
      <c r="F98" s="51"/>
      <c r="G98" s="51"/>
      <c r="H98" s="298"/>
      <c r="I98" s="220"/>
      <c r="M98" s="23"/>
      <c r="N98" s="23"/>
      <c r="O98" s="23"/>
    </row>
    <row r="99" spans="1:15" ht="39.75" hidden="1" customHeight="1">
      <c r="A99" s="35" t="s">
        <v>129</v>
      </c>
      <c r="B99" s="50"/>
      <c r="C99" s="50"/>
      <c r="D99" s="51"/>
      <c r="E99" s="51"/>
      <c r="F99" s="51"/>
      <c r="G99" s="51"/>
      <c r="H99" s="298"/>
      <c r="I99" s="220"/>
      <c r="M99" s="23"/>
      <c r="N99" s="23"/>
      <c r="O99" s="23"/>
    </row>
    <row r="100" spans="1:15" ht="51" hidden="1" customHeight="1">
      <c r="A100" s="35" t="s">
        <v>165</v>
      </c>
      <c r="B100" s="50"/>
      <c r="C100" s="52"/>
      <c r="D100" s="52"/>
      <c r="E100" s="52"/>
      <c r="F100" s="52"/>
      <c r="G100" s="52"/>
      <c r="H100" s="355"/>
      <c r="I100" s="220"/>
      <c r="M100" s="23"/>
      <c r="N100" s="23"/>
      <c r="O100" s="23"/>
    </row>
    <row r="101" spans="1:15" ht="35.25" hidden="1" customHeight="1">
      <c r="A101" s="35" t="s">
        <v>459</v>
      </c>
      <c r="B101" s="50"/>
      <c r="C101" s="52"/>
      <c r="D101" s="52"/>
      <c r="E101" s="52"/>
      <c r="F101" s="52"/>
      <c r="G101" s="52"/>
      <c r="H101" s="354"/>
      <c r="I101" s="220"/>
      <c r="M101" s="23"/>
      <c r="N101" s="23"/>
      <c r="O101" s="23"/>
    </row>
    <row r="102" spans="1:15" ht="48" customHeight="1">
      <c r="A102" s="374" t="s">
        <v>579</v>
      </c>
      <c r="B102" s="56">
        <f>B103+B104+B105+B106</f>
        <v>910</v>
      </c>
      <c r="C102" s="56">
        <f>C103+C104+C105+C106</f>
        <v>0</v>
      </c>
      <c r="D102" s="56">
        <f>D103+D104</f>
        <v>0</v>
      </c>
      <c r="E102" s="56">
        <f>E103+E104</f>
        <v>0</v>
      </c>
      <c r="F102" s="56">
        <f>F103+F104</f>
        <v>0</v>
      </c>
      <c r="G102" s="56">
        <f>G103+G104</f>
        <v>0</v>
      </c>
      <c r="H102" s="88"/>
      <c r="I102" s="76">
        <f>C102-B102</f>
        <v>-910</v>
      </c>
      <c r="M102" s="23"/>
      <c r="N102" s="23"/>
      <c r="O102" s="23"/>
    </row>
    <row r="103" spans="1:15" ht="22.5" hidden="1" customHeight="1">
      <c r="A103" s="314" t="s">
        <v>580</v>
      </c>
      <c r="B103" s="50"/>
      <c r="C103" s="55"/>
      <c r="D103" s="72"/>
      <c r="E103" s="72"/>
      <c r="F103" s="72"/>
      <c r="G103" s="72"/>
      <c r="H103" s="298"/>
      <c r="I103" s="220"/>
      <c r="M103" s="23"/>
      <c r="N103" s="23"/>
      <c r="O103" s="23"/>
    </row>
    <row r="104" spans="1:15" ht="48.75" hidden="1" customHeight="1">
      <c r="A104" s="35" t="s">
        <v>359</v>
      </c>
      <c r="B104" s="50"/>
      <c r="C104" s="55"/>
      <c r="D104" s="208"/>
      <c r="E104" s="208"/>
      <c r="F104" s="208"/>
      <c r="G104" s="208"/>
      <c r="H104" s="298"/>
      <c r="I104" s="220"/>
      <c r="M104" s="23"/>
      <c r="N104" s="23"/>
      <c r="O104" s="23"/>
    </row>
    <row r="105" spans="1:15" ht="30" hidden="1" customHeight="1">
      <c r="A105" s="275" t="s">
        <v>410</v>
      </c>
      <c r="B105" s="50"/>
      <c r="C105" s="55"/>
      <c r="D105" s="208"/>
      <c r="E105" s="208"/>
      <c r="F105" s="208"/>
      <c r="G105" s="208"/>
      <c r="H105" s="298"/>
      <c r="I105" s="220"/>
      <c r="K105" s="3">
        <v>1</v>
      </c>
      <c r="M105" s="23"/>
      <c r="N105" s="23"/>
      <c r="O105" s="23"/>
    </row>
    <row r="106" spans="1:15" ht="73.5" customHeight="1">
      <c r="A106" s="35" t="s">
        <v>660</v>
      </c>
      <c r="B106" s="274">
        <v>910</v>
      </c>
      <c r="C106" s="50"/>
      <c r="D106" s="50"/>
      <c r="E106" s="50"/>
      <c r="F106" s="50"/>
      <c r="G106" s="50"/>
      <c r="H106" s="387" t="s">
        <v>673</v>
      </c>
      <c r="I106" s="220"/>
      <c r="M106" s="23"/>
      <c r="N106" s="23"/>
      <c r="O106" s="23"/>
    </row>
    <row r="107" spans="1:15" ht="60" hidden="1">
      <c r="A107" s="37" t="s">
        <v>360</v>
      </c>
      <c r="B107" s="48">
        <f>B108+B109+B110</f>
        <v>0</v>
      </c>
      <c r="C107" s="79">
        <f>C108+C109+C110</f>
        <v>0</v>
      </c>
      <c r="D107" s="48"/>
      <c r="E107" s="48"/>
      <c r="F107" s="48"/>
      <c r="G107" s="48"/>
      <c r="H107" s="298"/>
      <c r="I107" s="76">
        <f>C107-B107</f>
        <v>0</v>
      </c>
      <c r="M107" s="23"/>
      <c r="N107" s="23"/>
      <c r="O107" s="23"/>
    </row>
    <row r="108" spans="1:15" ht="64.5" hidden="1" customHeight="1">
      <c r="A108" s="35" t="s">
        <v>361</v>
      </c>
      <c r="B108" s="50"/>
      <c r="C108" s="50"/>
      <c r="D108" s="50"/>
      <c r="E108" s="50"/>
      <c r="F108" s="50"/>
      <c r="G108" s="50"/>
      <c r="H108" s="298"/>
      <c r="I108" s="220"/>
      <c r="M108" s="23"/>
      <c r="N108" s="23"/>
      <c r="O108" s="23"/>
    </row>
    <row r="109" spans="1:15" ht="45" hidden="1">
      <c r="A109" s="35" t="s">
        <v>362</v>
      </c>
      <c r="B109" s="50"/>
      <c r="C109" s="50"/>
      <c r="D109" s="50"/>
      <c r="E109" s="50"/>
      <c r="F109" s="50"/>
      <c r="G109" s="50"/>
      <c r="H109" s="298"/>
      <c r="I109" s="220"/>
      <c r="M109" s="23"/>
      <c r="N109" s="23"/>
      <c r="O109" s="23"/>
    </row>
    <row r="110" spans="1:15" ht="60" hidden="1">
      <c r="A110" s="35" t="s">
        <v>363</v>
      </c>
      <c r="B110" s="50"/>
      <c r="C110" s="50"/>
      <c r="D110" s="207"/>
      <c r="E110" s="207"/>
      <c r="F110" s="207"/>
      <c r="G110" s="207"/>
      <c r="H110" s="298"/>
      <c r="I110" s="220"/>
      <c r="M110" s="23"/>
      <c r="N110" s="23"/>
      <c r="O110" s="23"/>
    </row>
    <row r="111" spans="1:15" ht="79.5" customHeight="1">
      <c r="A111" s="84" t="s">
        <v>149</v>
      </c>
      <c r="B111" s="48">
        <f>B112+B113+B114</f>
        <v>7056.4000000000005</v>
      </c>
      <c r="C111" s="48">
        <f>C112+C113+C114</f>
        <v>0</v>
      </c>
      <c r="D111" s="48">
        <f>D112</f>
        <v>0</v>
      </c>
      <c r="E111" s="48">
        <f>E112</f>
        <v>0</v>
      </c>
      <c r="F111" s="48">
        <f>F112</f>
        <v>0</v>
      </c>
      <c r="G111" s="48">
        <f>G112</f>
        <v>0</v>
      </c>
      <c r="H111" s="356"/>
      <c r="I111" s="76">
        <f>C111-B111</f>
        <v>-7056.4000000000005</v>
      </c>
      <c r="M111" s="23"/>
      <c r="N111" s="23"/>
      <c r="O111" s="23"/>
    </row>
    <row r="112" spans="1:15" ht="73.5" hidden="1" customHeight="1">
      <c r="A112" s="265" t="s">
        <v>447</v>
      </c>
      <c r="B112" s="50"/>
      <c r="C112" s="55"/>
      <c r="D112" s="73"/>
      <c r="E112" s="73"/>
      <c r="F112" s="73"/>
      <c r="G112" s="73"/>
      <c r="H112" s="298"/>
      <c r="I112" s="220"/>
      <c r="M112" s="23"/>
      <c r="N112" s="23"/>
      <c r="O112" s="23"/>
    </row>
    <row r="113" spans="1:15" ht="105">
      <c r="A113" s="35" t="s">
        <v>608</v>
      </c>
      <c r="B113" s="50">
        <v>813.8</v>
      </c>
      <c r="C113" s="50"/>
      <c r="D113" s="50"/>
      <c r="E113" s="50"/>
      <c r="F113" s="50"/>
      <c r="G113" s="50"/>
      <c r="H113" s="387" t="s">
        <v>674</v>
      </c>
      <c r="I113" s="220"/>
      <c r="M113" s="23"/>
      <c r="N113" s="23"/>
      <c r="O113" s="23"/>
    </row>
    <row r="114" spans="1:15" ht="25.5" customHeight="1">
      <c r="A114" s="38" t="s">
        <v>659</v>
      </c>
      <c r="B114" s="50">
        <v>6242.6</v>
      </c>
      <c r="C114" s="55"/>
      <c r="D114" s="73"/>
      <c r="E114" s="73"/>
      <c r="F114" s="73"/>
      <c r="G114" s="73"/>
      <c r="H114" s="88" t="s">
        <v>671</v>
      </c>
      <c r="I114" s="220"/>
      <c r="M114" s="23"/>
      <c r="N114" s="23"/>
      <c r="O114" s="23"/>
    </row>
    <row r="115" spans="1:15" ht="60" hidden="1">
      <c r="A115" s="85" t="s">
        <v>111</v>
      </c>
      <c r="B115" s="49"/>
      <c r="C115" s="57"/>
      <c r="D115" s="73"/>
      <c r="E115" s="73"/>
      <c r="F115" s="73"/>
      <c r="G115" s="73"/>
      <c r="H115" s="298"/>
      <c r="I115" s="220"/>
      <c r="M115" s="23"/>
      <c r="N115" s="23"/>
      <c r="O115" s="23"/>
    </row>
    <row r="116" spans="1:15" ht="21" hidden="1" customHeight="1">
      <c r="A116" s="309" t="s">
        <v>614</v>
      </c>
      <c r="B116" s="48">
        <f>B117+B118</f>
        <v>0</v>
      </c>
      <c r="C116" s="56">
        <f>C118+C117</f>
        <v>0</v>
      </c>
      <c r="D116" s="73"/>
      <c r="E116" s="73"/>
      <c r="F116" s="73"/>
      <c r="G116" s="73"/>
      <c r="H116" s="298"/>
      <c r="I116" s="76">
        <f>C116-B116</f>
        <v>0</v>
      </c>
      <c r="M116" s="23"/>
      <c r="N116" s="23"/>
      <c r="O116" s="23"/>
    </row>
    <row r="117" spans="1:15" ht="33" hidden="1" customHeight="1">
      <c r="A117" s="309" t="s">
        <v>439</v>
      </c>
      <c r="B117" s="49"/>
      <c r="C117" s="56"/>
      <c r="D117" s="73"/>
      <c r="E117" s="73"/>
      <c r="F117" s="73"/>
      <c r="G117" s="73"/>
      <c r="H117" s="298"/>
      <c r="I117" s="76"/>
      <c r="M117" s="23"/>
      <c r="N117" s="23"/>
      <c r="O117" s="23"/>
    </row>
    <row r="118" spans="1:15" ht="24" hidden="1" customHeight="1">
      <c r="A118" s="309" t="s">
        <v>613</v>
      </c>
      <c r="B118" s="49"/>
      <c r="C118" s="57"/>
      <c r="D118" s="73"/>
      <c r="E118" s="73"/>
      <c r="F118" s="73"/>
      <c r="G118" s="73"/>
      <c r="H118" s="298"/>
      <c r="I118" s="220"/>
      <c r="M118" s="23"/>
      <c r="N118" s="23"/>
      <c r="O118" s="23"/>
    </row>
    <row r="119" spans="1:15" ht="46.5" customHeight="1">
      <c r="A119" s="40" t="s">
        <v>621</v>
      </c>
      <c r="B119" s="51">
        <f t="shared" ref="B119:G119" si="7">B120</f>
        <v>386.1</v>
      </c>
      <c r="C119" s="51">
        <f>C120+C123</f>
        <v>0</v>
      </c>
      <c r="D119" s="51">
        <f t="shared" si="7"/>
        <v>0</v>
      </c>
      <c r="E119" s="51">
        <f t="shared" si="7"/>
        <v>0</v>
      </c>
      <c r="F119" s="51">
        <f t="shared" si="7"/>
        <v>0</v>
      </c>
      <c r="G119" s="51">
        <f t="shared" si="7"/>
        <v>0</v>
      </c>
      <c r="H119" s="298"/>
      <c r="I119" s="76">
        <f>C119-B119</f>
        <v>-386.1</v>
      </c>
      <c r="M119" s="23"/>
      <c r="N119" s="23"/>
      <c r="O119" s="23"/>
    </row>
    <row r="120" spans="1:15" ht="36" customHeight="1">
      <c r="A120" s="167" t="s">
        <v>280</v>
      </c>
      <c r="B120" s="48">
        <f>B121+B122+B124</f>
        <v>386.1</v>
      </c>
      <c r="C120" s="48">
        <f>C121+C122+C124</f>
        <v>0</v>
      </c>
      <c r="D120" s="48">
        <f>D121+D123</f>
        <v>0</v>
      </c>
      <c r="E120" s="48">
        <f>E121+E123</f>
        <v>0</v>
      </c>
      <c r="F120" s="48">
        <f>F121+F123</f>
        <v>0</v>
      </c>
      <c r="G120" s="48">
        <f>G121+G123</f>
        <v>0</v>
      </c>
      <c r="H120" s="298"/>
      <c r="I120" s="76">
        <f>C120-B120</f>
        <v>-386.1</v>
      </c>
      <c r="M120" s="23"/>
      <c r="N120" s="23"/>
      <c r="O120" s="23"/>
    </row>
    <row r="121" spans="1:15" ht="39" customHeight="1">
      <c r="A121" s="391" t="s">
        <v>581</v>
      </c>
      <c r="B121" s="50">
        <v>386.1</v>
      </c>
      <c r="C121" s="50"/>
      <c r="D121" s="50"/>
      <c r="E121" s="50"/>
      <c r="F121" s="50"/>
      <c r="G121" s="50"/>
      <c r="H121" s="298" t="s">
        <v>635</v>
      </c>
      <c r="I121" s="220"/>
      <c r="M121" s="23"/>
      <c r="N121" s="23"/>
      <c r="O121" s="23"/>
    </row>
    <row r="122" spans="1:15" ht="30" hidden="1">
      <c r="A122" s="36" t="s">
        <v>281</v>
      </c>
      <c r="B122" s="50"/>
      <c r="C122" s="50"/>
      <c r="D122" s="50"/>
      <c r="E122" s="50"/>
      <c r="F122" s="50"/>
      <c r="G122" s="50"/>
      <c r="H122" s="298"/>
      <c r="I122" s="220"/>
      <c r="M122" s="23"/>
      <c r="N122" s="23"/>
      <c r="O122" s="23"/>
    </row>
    <row r="123" spans="1:15" ht="18.75" hidden="1" customHeight="1">
      <c r="A123" s="41" t="s">
        <v>55</v>
      </c>
      <c r="B123" s="51">
        <f>B124+B125</f>
        <v>0</v>
      </c>
      <c r="C123" s="51">
        <f>C124+C125</f>
        <v>0</v>
      </c>
      <c r="D123" s="50"/>
      <c r="E123" s="50"/>
      <c r="F123" s="50"/>
      <c r="G123" s="50"/>
      <c r="H123" s="298"/>
      <c r="I123" s="76">
        <f>C123-B123</f>
        <v>0</v>
      </c>
      <c r="M123" s="23"/>
      <c r="N123" s="23"/>
      <c r="O123" s="23"/>
    </row>
    <row r="124" spans="1:15" ht="30.75" hidden="1" customHeight="1">
      <c r="A124" s="38" t="s">
        <v>288</v>
      </c>
      <c r="B124" s="50"/>
      <c r="C124" s="52"/>
      <c r="D124" s="50"/>
      <c r="E124" s="50"/>
      <c r="F124" s="50"/>
      <c r="G124" s="50"/>
      <c r="H124" s="88"/>
      <c r="I124" s="220"/>
      <c r="M124" s="23"/>
      <c r="N124" s="23"/>
      <c r="O124" s="23"/>
    </row>
    <row r="125" spans="1:15" ht="24" hidden="1" customHeight="1">
      <c r="A125" s="36" t="s">
        <v>282</v>
      </c>
      <c r="B125" s="50"/>
      <c r="C125" s="50"/>
      <c r="D125" s="50"/>
      <c r="E125" s="50"/>
      <c r="F125" s="50"/>
      <c r="G125" s="50"/>
      <c r="H125" s="298"/>
      <c r="I125" s="220"/>
      <c r="M125" s="23"/>
      <c r="N125" s="23"/>
      <c r="O125" s="23"/>
    </row>
    <row r="126" spans="1:15" ht="60.75" hidden="1" customHeight="1">
      <c r="A126" s="40" t="s">
        <v>561</v>
      </c>
      <c r="B126" s="51">
        <f>B129+B135+B127</f>
        <v>0</v>
      </c>
      <c r="C126" s="51">
        <f>C129+C135+C127</f>
        <v>0</v>
      </c>
      <c r="D126" s="51" t="e">
        <f>D129+D135</f>
        <v>#REF!</v>
      </c>
      <c r="E126" s="51" t="e">
        <f>E129+E135</f>
        <v>#REF!</v>
      </c>
      <c r="F126" s="51" t="e">
        <f>F129+F135</f>
        <v>#REF!</v>
      </c>
      <c r="G126" s="51" t="e">
        <f>G129+G135</f>
        <v>#REF!</v>
      </c>
      <c r="H126" s="298"/>
      <c r="I126" s="76">
        <f>C126-B126</f>
        <v>0</v>
      </c>
      <c r="M126" s="23"/>
      <c r="N126" s="23"/>
      <c r="O126" s="23"/>
    </row>
    <row r="127" spans="1:15" ht="67.5" hidden="1" customHeight="1">
      <c r="A127" s="41" t="s">
        <v>36</v>
      </c>
      <c r="B127" s="48">
        <f>B128</f>
        <v>0</v>
      </c>
      <c r="C127" s="48">
        <f>C128</f>
        <v>0</v>
      </c>
      <c r="D127" s="50"/>
      <c r="E127" s="50"/>
      <c r="F127" s="50"/>
      <c r="G127" s="50"/>
      <c r="H127" s="298"/>
      <c r="I127" s="76">
        <f>C127-B127</f>
        <v>0</v>
      </c>
      <c r="M127" s="23"/>
      <c r="N127" s="23"/>
      <c r="O127" s="23"/>
    </row>
    <row r="128" spans="1:15" ht="32.25" hidden="1" customHeight="1">
      <c r="A128" s="35" t="s">
        <v>21</v>
      </c>
      <c r="B128" s="50"/>
      <c r="C128" s="50"/>
      <c r="D128" s="50"/>
      <c r="E128" s="50"/>
      <c r="F128" s="50"/>
      <c r="G128" s="50"/>
      <c r="H128" s="357"/>
      <c r="I128" s="221"/>
      <c r="M128" s="23"/>
      <c r="N128" s="23"/>
      <c r="O128" s="23"/>
    </row>
    <row r="129" spans="1:15" ht="38.25" hidden="1" customHeight="1">
      <c r="A129" s="41" t="s">
        <v>35</v>
      </c>
      <c r="B129" s="48">
        <f>SUM(B130:B134)</f>
        <v>0</v>
      </c>
      <c r="C129" s="48">
        <f>SUM(C130:C133)</f>
        <v>0</v>
      </c>
      <c r="D129" s="48">
        <f>SUM(D131:D132)</f>
        <v>0</v>
      </c>
      <c r="E129" s="48">
        <f>SUM(E131:E132)</f>
        <v>0</v>
      </c>
      <c r="F129" s="48">
        <f>SUM(F131:F132)</f>
        <v>0</v>
      </c>
      <c r="G129" s="48">
        <f>SUM(G131:G132)</f>
        <v>0</v>
      </c>
      <c r="H129" s="298"/>
      <c r="I129" s="76">
        <f>C129-B129</f>
        <v>0</v>
      </c>
      <c r="M129" s="23"/>
      <c r="N129" s="23"/>
      <c r="O129" s="23"/>
    </row>
    <row r="130" spans="1:15" ht="34.5" hidden="1" customHeight="1">
      <c r="A130" s="35" t="s">
        <v>11</v>
      </c>
      <c r="B130" s="50"/>
      <c r="C130" s="48"/>
      <c r="D130" s="48"/>
      <c r="E130" s="48"/>
      <c r="F130" s="48"/>
      <c r="G130" s="48"/>
      <c r="H130" s="403"/>
      <c r="I130" s="78"/>
      <c r="M130" s="23"/>
      <c r="N130" s="23"/>
      <c r="O130" s="23"/>
    </row>
    <row r="131" spans="1:15" ht="45" hidden="1">
      <c r="A131" s="35" t="s">
        <v>113</v>
      </c>
      <c r="B131" s="50"/>
      <c r="C131" s="55"/>
      <c r="D131" s="72"/>
      <c r="E131" s="72"/>
      <c r="F131" s="72"/>
      <c r="G131" s="72"/>
      <c r="H131" s="404"/>
      <c r="I131" s="220"/>
      <c r="M131" s="23"/>
      <c r="N131" s="23"/>
      <c r="O131" s="23"/>
    </row>
    <row r="132" spans="1:15" ht="49.5" hidden="1" customHeight="1">
      <c r="A132" s="260" t="s">
        <v>420</v>
      </c>
      <c r="B132" s="50"/>
      <c r="C132" s="55"/>
      <c r="D132" s="72"/>
      <c r="E132" s="72"/>
      <c r="F132" s="72"/>
      <c r="G132" s="72"/>
      <c r="H132" s="298"/>
      <c r="I132" s="220"/>
      <c r="M132" s="23"/>
      <c r="N132" s="23"/>
      <c r="O132" s="23"/>
    </row>
    <row r="133" spans="1:15" ht="21.75" hidden="1" customHeight="1">
      <c r="A133" s="36" t="s">
        <v>13</v>
      </c>
      <c r="B133" s="50"/>
      <c r="C133" s="55"/>
      <c r="D133" s="72"/>
      <c r="E133" s="72"/>
      <c r="F133" s="72"/>
      <c r="G133" s="72"/>
      <c r="H133" s="403"/>
      <c r="I133" s="220"/>
      <c r="M133" s="23"/>
      <c r="N133" s="23"/>
      <c r="O133" s="23"/>
    </row>
    <row r="134" spans="1:15" ht="21" hidden="1" customHeight="1">
      <c r="A134" s="36" t="s">
        <v>283</v>
      </c>
      <c r="B134" s="50"/>
      <c r="C134" s="55"/>
      <c r="D134" s="72"/>
      <c r="E134" s="72"/>
      <c r="F134" s="72"/>
      <c r="G134" s="72"/>
      <c r="H134" s="404"/>
      <c r="I134" s="220"/>
      <c r="M134" s="23"/>
      <c r="N134" s="23"/>
      <c r="O134" s="23"/>
    </row>
    <row r="135" spans="1:15" ht="33" hidden="1" customHeight="1">
      <c r="A135" s="41" t="s">
        <v>132</v>
      </c>
      <c r="B135" s="48">
        <f>B136+B137</f>
        <v>0</v>
      </c>
      <c r="C135" s="48">
        <f>C136+C137</f>
        <v>0</v>
      </c>
      <c r="D135" s="48" t="e">
        <f>D136+#REF!</f>
        <v>#REF!</v>
      </c>
      <c r="E135" s="48" t="e">
        <f>E136+#REF!</f>
        <v>#REF!</v>
      </c>
      <c r="F135" s="48" t="e">
        <f>F136+#REF!</f>
        <v>#REF!</v>
      </c>
      <c r="G135" s="48" t="e">
        <f>G136+#REF!</f>
        <v>#REF!</v>
      </c>
      <c r="H135" s="36"/>
      <c r="I135" s="76">
        <f>C135-B135</f>
        <v>0</v>
      </c>
      <c r="M135" s="23"/>
      <c r="N135" s="23"/>
      <c r="O135" s="23"/>
    </row>
    <row r="136" spans="1:15" hidden="1">
      <c r="A136" s="36"/>
      <c r="B136" s="50"/>
      <c r="C136" s="50"/>
      <c r="D136" s="50"/>
      <c r="E136" s="50"/>
      <c r="F136" s="50"/>
      <c r="G136" s="50"/>
      <c r="H136" s="36"/>
      <c r="I136" s="220"/>
      <c r="M136" s="23"/>
      <c r="N136" s="23"/>
      <c r="O136" s="23"/>
    </row>
    <row r="137" spans="1:15" ht="21" hidden="1" customHeight="1">
      <c r="A137" s="36" t="s">
        <v>284</v>
      </c>
      <c r="B137" s="50"/>
      <c r="C137" s="50"/>
      <c r="D137" s="50"/>
      <c r="E137" s="50"/>
      <c r="F137" s="50"/>
      <c r="G137" s="50"/>
      <c r="H137" s="36"/>
      <c r="I137" s="220"/>
      <c r="M137" s="23"/>
      <c r="N137" s="23"/>
      <c r="O137" s="23"/>
    </row>
    <row r="138" spans="1:15" ht="30" hidden="1" customHeight="1">
      <c r="A138" s="41" t="s">
        <v>92</v>
      </c>
      <c r="B138" s="48">
        <f>B139</f>
        <v>0</v>
      </c>
      <c r="C138" s="48">
        <f>C139</f>
        <v>0</v>
      </c>
      <c r="D138" s="50"/>
      <c r="E138" s="50"/>
      <c r="F138" s="50"/>
      <c r="G138" s="50"/>
      <c r="H138" s="36"/>
      <c r="I138" s="76">
        <f>C138-B138</f>
        <v>0</v>
      </c>
      <c r="M138" s="23"/>
      <c r="N138" s="23"/>
      <c r="O138" s="23"/>
    </row>
    <row r="139" spans="1:15" ht="30" hidden="1">
      <c r="A139" s="42" t="s">
        <v>93</v>
      </c>
      <c r="B139" s="50">
        <f>B140</f>
        <v>0</v>
      </c>
      <c r="C139" s="50">
        <f>C140</f>
        <v>0</v>
      </c>
      <c r="D139" s="50"/>
      <c r="E139" s="50"/>
      <c r="F139" s="50"/>
      <c r="G139" s="50"/>
      <c r="H139" s="36"/>
      <c r="I139" s="220"/>
      <c r="M139" s="23"/>
      <c r="N139" s="23"/>
      <c r="O139" s="23"/>
    </row>
    <row r="140" spans="1:15" ht="33" hidden="1" customHeight="1">
      <c r="A140" s="35" t="s">
        <v>94</v>
      </c>
      <c r="B140" s="50"/>
      <c r="C140" s="50"/>
      <c r="D140" s="50"/>
      <c r="E140" s="50"/>
      <c r="F140" s="50"/>
      <c r="G140" s="50"/>
      <c r="H140" s="197"/>
      <c r="I140" s="220"/>
      <c r="M140" s="23"/>
      <c r="N140" s="23"/>
      <c r="O140" s="23"/>
    </row>
    <row r="141" spans="1:15" s="30" customFormat="1" ht="48" hidden="1" customHeight="1">
      <c r="A141" s="290" t="s">
        <v>169</v>
      </c>
      <c r="B141" s="289">
        <f>B142+B150+B158+B154</f>
        <v>0</v>
      </c>
      <c r="C141" s="289">
        <f>C142+C150+C158+C154+C149</f>
        <v>0</v>
      </c>
      <c r="D141" s="137"/>
      <c r="E141" s="137"/>
      <c r="F141" s="137"/>
      <c r="G141" s="137"/>
      <c r="H141" s="319" t="s">
        <v>79</v>
      </c>
      <c r="I141" s="219">
        <f>C141-B141</f>
        <v>0</v>
      </c>
      <c r="J141" s="171">
        <f>C141-B141</f>
        <v>0</v>
      </c>
      <c r="K141" s="15">
        <f>I141-J141</f>
        <v>0</v>
      </c>
      <c r="L141" s="32"/>
      <c r="M141" s="31"/>
      <c r="N141" s="31"/>
      <c r="O141" s="31"/>
    </row>
    <row r="142" spans="1:15" ht="42.75" hidden="1">
      <c r="A142" s="40" t="s">
        <v>142</v>
      </c>
      <c r="B142" s="51">
        <f>B146+B143</f>
        <v>0</v>
      </c>
      <c r="C142" s="51">
        <f>C146+C143</f>
        <v>0</v>
      </c>
      <c r="D142" s="51">
        <f>D146</f>
        <v>0</v>
      </c>
      <c r="E142" s="51">
        <f>E146</f>
        <v>0</v>
      </c>
      <c r="F142" s="51">
        <f>F146</f>
        <v>0</v>
      </c>
      <c r="G142" s="51">
        <f>G146</f>
        <v>0</v>
      </c>
      <c r="H142" s="295"/>
      <c r="I142" s="76">
        <f>C142-B142</f>
        <v>0</v>
      </c>
      <c r="M142" s="23"/>
      <c r="N142" s="23"/>
      <c r="O142" s="23"/>
    </row>
    <row r="143" spans="1:15" ht="31.5" hidden="1" customHeight="1">
      <c r="A143" s="40" t="s">
        <v>464</v>
      </c>
      <c r="B143" s="51">
        <f>B144+B145</f>
        <v>0</v>
      </c>
      <c r="C143" s="51">
        <f>C144+C145</f>
        <v>0</v>
      </c>
      <c r="D143" s="51"/>
      <c r="E143" s="51"/>
      <c r="F143" s="51"/>
      <c r="G143" s="51"/>
      <c r="H143" s="295"/>
      <c r="I143" s="76"/>
      <c r="M143" s="23"/>
      <c r="N143" s="23"/>
      <c r="O143" s="23"/>
    </row>
    <row r="144" spans="1:15" ht="21" hidden="1" customHeight="1">
      <c r="A144" s="35" t="s">
        <v>228</v>
      </c>
      <c r="B144" s="51"/>
      <c r="C144" s="50"/>
      <c r="D144" s="51"/>
      <c r="E144" s="51"/>
      <c r="F144" s="51"/>
      <c r="G144" s="51"/>
      <c r="H144" s="295"/>
      <c r="I144" s="76"/>
      <c r="M144" s="23"/>
      <c r="N144" s="23"/>
      <c r="O144" s="23"/>
    </row>
    <row r="145" spans="1:15" ht="30.75" hidden="1" customHeight="1">
      <c r="A145" s="35" t="s">
        <v>229</v>
      </c>
      <c r="B145" s="51"/>
      <c r="C145" s="51"/>
      <c r="D145" s="51"/>
      <c r="E145" s="51"/>
      <c r="F145" s="51"/>
      <c r="G145" s="51"/>
      <c r="H145" s="295"/>
      <c r="I145" s="76"/>
      <c r="M145" s="23"/>
      <c r="N145" s="23"/>
      <c r="O145" s="23"/>
    </row>
    <row r="146" spans="1:15" ht="21" hidden="1" customHeight="1">
      <c r="A146" s="41" t="s">
        <v>167</v>
      </c>
      <c r="B146" s="48">
        <f>B148+B149</f>
        <v>0</v>
      </c>
      <c r="C146" s="48">
        <f>C148+C147</f>
        <v>0</v>
      </c>
      <c r="D146" s="51">
        <f>D148</f>
        <v>0</v>
      </c>
      <c r="E146" s="51">
        <f>E148</f>
        <v>0</v>
      </c>
      <c r="F146" s="51">
        <f>F148</f>
        <v>0</v>
      </c>
      <c r="G146" s="51">
        <f>G148</f>
        <v>0</v>
      </c>
      <c r="H146" s="294"/>
      <c r="I146" s="76">
        <f>C146-B146</f>
        <v>0</v>
      </c>
      <c r="M146" s="23"/>
      <c r="N146" s="23"/>
      <c r="O146" s="23"/>
    </row>
    <row r="147" spans="1:15" ht="20.25" hidden="1" customHeight="1">
      <c r="A147" s="35" t="s">
        <v>168</v>
      </c>
      <c r="B147" s="50"/>
      <c r="C147" s="50"/>
      <c r="D147" s="51"/>
      <c r="E147" s="51"/>
      <c r="F147" s="51"/>
      <c r="G147" s="51"/>
      <c r="H147" s="280"/>
      <c r="I147" s="221"/>
      <c r="M147" s="23"/>
      <c r="N147" s="23"/>
      <c r="O147" s="23"/>
    </row>
    <row r="148" spans="1:15" ht="22.5" hidden="1" customHeight="1">
      <c r="A148" s="35" t="s">
        <v>537</v>
      </c>
      <c r="B148" s="50"/>
      <c r="C148" s="50"/>
      <c r="D148" s="51"/>
      <c r="E148" s="51"/>
      <c r="F148" s="51"/>
      <c r="G148" s="51"/>
      <c r="H148" s="294"/>
      <c r="I148" s="221"/>
      <c r="M148" s="23"/>
      <c r="N148" s="23"/>
      <c r="O148" s="23"/>
    </row>
    <row r="149" spans="1:15" ht="36" hidden="1" customHeight="1">
      <c r="A149" s="35"/>
      <c r="B149" s="51"/>
      <c r="C149" s="50"/>
      <c r="D149" s="51"/>
      <c r="E149" s="51"/>
      <c r="F149" s="51"/>
      <c r="G149" s="51"/>
      <c r="H149" s="145"/>
      <c r="I149" s="221"/>
      <c r="M149" s="23"/>
      <c r="N149" s="23"/>
      <c r="O149" s="23"/>
    </row>
    <row r="150" spans="1:15" ht="42.75" hidden="1">
      <c r="A150" s="40" t="s">
        <v>38</v>
      </c>
      <c r="B150" s="48">
        <f t="shared" ref="B150:G150" si="8">B151</f>
        <v>0</v>
      </c>
      <c r="C150" s="48">
        <f t="shared" si="8"/>
        <v>0</v>
      </c>
      <c r="D150" s="48">
        <f t="shared" si="8"/>
        <v>0</v>
      </c>
      <c r="E150" s="48">
        <f t="shared" si="8"/>
        <v>0</v>
      </c>
      <c r="F150" s="48">
        <f t="shared" si="8"/>
        <v>0</v>
      </c>
      <c r="G150" s="48">
        <f t="shared" si="8"/>
        <v>0</v>
      </c>
      <c r="H150" s="37"/>
      <c r="I150" s="76">
        <f>C150-B150</f>
        <v>0</v>
      </c>
      <c r="M150" s="23"/>
      <c r="N150" s="23"/>
      <c r="O150" s="23"/>
    </row>
    <row r="151" spans="1:15" s="6" customFormat="1" ht="30" hidden="1">
      <c r="A151" s="41" t="s">
        <v>37</v>
      </c>
      <c r="B151" s="48">
        <f t="shared" ref="B151:G151" si="9">B152+B153</f>
        <v>0</v>
      </c>
      <c r="C151" s="48">
        <f t="shared" si="9"/>
        <v>0</v>
      </c>
      <c r="D151" s="48">
        <f t="shared" si="9"/>
        <v>0</v>
      </c>
      <c r="E151" s="48">
        <f t="shared" si="9"/>
        <v>0</v>
      </c>
      <c r="F151" s="48">
        <f t="shared" si="9"/>
        <v>0</v>
      </c>
      <c r="G151" s="48">
        <f t="shared" si="9"/>
        <v>0</v>
      </c>
      <c r="H151" s="37"/>
      <c r="I151" s="76">
        <f>C151-B151</f>
        <v>0</v>
      </c>
      <c r="J151" s="174"/>
      <c r="K151" s="27"/>
      <c r="M151" s="184"/>
      <c r="N151" s="184"/>
      <c r="O151" s="184"/>
    </row>
    <row r="152" spans="1:15" ht="30" hidden="1">
      <c r="A152" s="35" t="s">
        <v>20</v>
      </c>
      <c r="B152" s="50"/>
      <c r="C152" s="48"/>
      <c r="D152" s="48"/>
      <c r="E152" s="48"/>
      <c r="F152" s="48"/>
      <c r="G152" s="48"/>
      <c r="H152" s="37"/>
      <c r="I152" s="221"/>
      <c r="M152" s="23"/>
      <c r="N152" s="23"/>
      <c r="O152" s="23"/>
    </row>
    <row r="153" spans="1:15" ht="45" hidden="1">
      <c r="A153" s="35" t="s">
        <v>76</v>
      </c>
      <c r="B153" s="48"/>
      <c r="C153" s="45"/>
      <c r="D153" s="45"/>
      <c r="E153" s="45"/>
      <c r="F153" s="45"/>
      <c r="G153" s="45"/>
      <c r="H153" s="36"/>
      <c r="I153" s="220"/>
      <c r="M153" s="23"/>
      <c r="N153" s="23"/>
      <c r="O153" s="23"/>
    </row>
    <row r="154" spans="1:15" ht="51" hidden="1" customHeight="1">
      <c r="A154" s="44" t="s">
        <v>103</v>
      </c>
      <c r="B154" s="48">
        <f>B155</f>
        <v>0</v>
      </c>
      <c r="C154" s="48">
        <f>C155</f>
        <v>0</v>
      </c>
      <c r="D154" s="45"/>
      <c r="E154" s="45"/>
      <c r="F154" s="45"/>
      <c r="G154" s="45"/>
      <c r="H154" s="243"/>
      <c r="I154" s="76">
        <f>C154-B154</f>
        <v>0</v>
      </c>
      <c r="M154" s="23"/>
      <c r="N154" s="23"/>
      <c r="O154" s="23"/>
    </row>
    <row r="155" spans="1:15" s="9" customFormat="1" ht="61.5" hidden="1" customHeight="1">
      <c r="A155" s="63" t="s">
        <v>104</v>
      </c>
      <c r="B155" s="48">
        <f>B156+B157</f>
        <v>0</v>
      </c>
      <c r="C155" s="48">
        <f>C156+C157</f>
        <v>0</v>
      </c>
      <c r="D155" s="74"/>
      <c r="E155" s="74"/>
      <c r="F155" s="74"/>
      <c r="G155" s="74"/>
      <c r="H155" s="192"/>
      <c r="I155" s="76">
        <f>C155-B155</f>
        <v>0</v>
      </c>
      <c r="J155" s="172"/>
      <c r="K155" s="13"/>
      <c r="M155" s="64"/>
      <c r="N155" s="64"/>
      <c r="O155" s="64"/>
    </row>
    <row r="156" spans="1:15" ht="22.5" hidden="1" customHeight="1">
      <c r="A156" s="39" t="s">
        <v>105</v>
      </c>
      <c r="B156" s="50"/>
      <c r="C156" s="326"/>
      <c r="D156" s="45"/>
      <c r="E156" s="45"/>
      <c r="F156" s="45"/>
      <c r="G156" s="45"/>
      <c r="H156" s="298"/>
      <c r="I156" s="220"/>
      <c r="M156" s="23"/>
      <c r="N156" s="23"/>
      <c r="O156" s="23"/>
    </row>
    <row r="157" spans="1:15" ht="51.75" hidden="1" customHeight="1">
      <c r="A157" s="251" t="s">
        <v>440</v>
      </c>
      <c r="B157" s="50"/>
      <c r="C157" s="45"/>
      <c r="D157" s="45"/>
      <c r="E157" s="45"/>
      <c r="F157" s="45"/>
      <c r="G157" s="45"/>
      <c r="H157" s="36"/>
      <c r="I157" s="220"/>
      <c r="M157" s="23"/>
      <c r="N157" s="23"/>
      <c r="O157" s="23"/>
    </row>
    <row r="158" spans="1:15" s="187" customFormat="1" ht="57" hidden="1">
      <c r="A158" s="44" t="s">
        <v>85</v>
      </c>
      <c r="B158" s="51">
        <f t="shared" ref="B158:G158" si="10">B159</f>
        <v>0</v>
      </c>
      <c r="C158" s="51">
        <f t="shared" si="10"/>
        <v>0</v>
      </c>
      <c r="D158" s="51">
        <f t="shared" si="10"/>
        <v>0</v>
      </c>
      <c r="E158" s="51">
        <f t="shared" si="10"/>
        <v>0</v>
      </c>
      <c r="F158" s="51">
        <f t="shared" si="10"/>
        <v>0</v>
      </c>
      <c r="G158" s="51">
        <f t="shared" si="10"/>
        <v>0</v>
      </c>
      <c r="H158" s="37"/>
      <c r="I158" s="76">
        <f>C158-B158</f>
        <v>0</v>
      </c>
      <c r="J158" s="185"/>
      <c r="K158" s="186"/>
      <c r="M158" s="28"/>
      <c r="N158" s="28"/>
      <c r="O158" s="28"/>
    </row>
    <row r="159" spans="1:15" s="187" customFormat="1" ht="60" hidden="1">
      <c r="A159" s="63" t="s">
        <v>86</v>
      </c>
      <c r="B159" s="48">
        <f t="shared" ref="B159:G159" si="11">B160+B161+B162</f>
        <v>0</v>
      </c>
      <c r="C159" s="48">
        <f t="shared" si="11"/>
        <v>0</v>
      </c>
      <c r="D159" s="48">
        <f t="shared" si="11"/>
        <v>0</v>
      </c>
      <c r="E159" s="48">
        <f t="shared" si="11"/>
        <v>0</v>
      </c>
      <c r="F159" s="48">
        <f t="shared" si="11"/>
        <v>0</v>
      </c>
      <c r="G159" s="48">
        <f t="shared" si="11"/>
        <v>0</v>
      </c>
      <c r="H159" s="37"/>
      <c r="I159" s="76">
        <f>C159-B159</f>
        <v>0</v>
      </c>
      <c r="J159" s="185"/>
      <c r="K159" s="186"/>
      <c r="M159" s="28"/>
      <c r="N159" s="28"/>
      <c r="O159" s="28"/>
    </row>
    <row r="160" spans="1:15" ht="30" hidden="1">
      <c r="A160" s="39" t="s">
        <v>87</v>
      </c>
      <c r="B160" s="50"/>
      <c r="C160" s="50"/>
      <c r="D160" s="50"/>
      <c r="E160" s="50"/>
      <c r="F160" s="50"/>
      <c r="G160" s="50"/>
      <c r="H160" s="36"/>
      <c r="I160" s="220"/>
      <c r="M160" s="23"/>
      <c r="N160" s="23"/>
      <c r="O160" s="23"/>
    </row>
    <row r="161" spans="1:15" ht="30" hidden="1">
      <c r="A161" s="35" t="s">
        <v>39</v>
      </c>
      <c r="B161" s="50"/>
      <c r="C161" s="50"/>
      <c r="D161" s="50"/>
      <c r="E161" s="50"/>
      <c r="F161" s="50"/>
      <c r="G161" s="50"/>
      <c r="H161" s="36"/>
      <c r="I161" s="220"/>
      <c r="M161" s="23"/>
      <c r="N161" s="23"/>
      <c r="O161" s="23"/>
    </row>
    <row r="162" spans="1:15" ht="45" hidden="1">
      <c r="A162" s="35" t="s">
        <v>40</v>
      </c>
      <c r="B162" s="50"/>
      <c r="C162" s="55"/>
      <c r="D162" s="72"/>
      <c r="E162" s="72"/>
      <c r="F162" s="72"/>
      <c r="G162" s="72"/>
      <c r="H162" s="36"/>
      <c r="I162" s="220"/>
      <c r="M162" s="23"/>
      <c r="N162" s="23"/>
      <c r="O162" s="23"/>
    </row>
    <row r="163" spans="1:15" s="30" customFormat="1" ht="48" hidden="1" customHeight="1">
      <c r="A163" s="290" t="s">
        <v>472</v>
      </c>
      <c r="B163" s="289">
        <f t="shared" ref="B163:G163" si="12">B164</f>
        <v>0</v>
      </c>
      <c r="C163" s="289">
        <f t="shared" si="12"/>
        <v>0</v>
      </c>
      <c r="D163" s="289">
        <f t="shared" si="12"/>
        <v>0</v>
      </c>
      <c r="E163" s="289">
        <f t="shared" si="12"/>
        <v>0</v>
      </c>
      <c r="F163" s="289">
        <f t="shared" si="12"/>
        <v>0</v>
      </c>
      <c r="G163" s="289">
        <f t="shared" si="12"/>
        <v>0</v>
      </c>
      <c r="H163" s="288"/>
      <c r="I163" s="219">
        <f>C163-B163</f>
        <v>0</v>
      </c>
      <c r="J163" s="171">
        <f>C163-B163</f>
        <v>0</v>
      </c>
      <c r="K163" s="29"/>
      <c r="M163" s="31"/>
      <c r="N163" s="31"/>
      <c r="O163" s="31"/>
    </row>
    <row r="164" spans="1:15" ht="35.25" hidden="1" customHeight="1">
      <c r="A164" s="41" t="s">
        <v>473</v>
      </c>
      <c r="B164" s="48"/>
      <c r="C164" s="48"/>
      <c r="D164" s="49"/>
      <c r="E164" s="49"/>
      <c r="F164" s="49"/>
      <c r="G164" s="49"/>
      <c r="H164" s="145"/>
      <c r="I164" s="76">
        <f>C164-B164</f>
        <v>0</v>
      </c>
    </row>
    <row r="165" spans="1:15" ht="24" hidden="1" customHeight="1">
      <c r="A165" s="35" t="s">
        <v>474</v>
      </c>
      <c r="B165" s="50"/>
      <c r="C165" s="50"/>
      <c r="D165" s="48"/>
      <c r="E165" s="48"/>
      <c r="F165" s="48"/>
      <c r="G165" s="48"/>
      <c r="H165" s="145"/>
      <c r="I165" s="76"/>
    </row>
    <row r="166" spans="1:15" ht="19.5" hidden="1" customHeight="1">
      <c r="A166" s="42" t="s">
        <v>59</v>
      </c>
      <c r="B166" s="50"/>
      <c r="C166" s="50"/>
      <c r="D166" s="50"/>
      <c r="E166" s="52"/>
      <c r="F166" s="50"/>
      <c r="G166" s="52"/>
      <c r="H166" s="403"/>
      <c r="I166" s="221"/>
    </row>
    <row r="167" spans="1:15" ht="21.75" hidden="1" customHeight="1">
      <c r="A167" s="42" t="s">
        <v>60</v>
      </c>
      <c r="B167" s="50"/>
      <c r="C167" s="50"/>
      <c r="D167" s="50"/>
      <c r="E167" s="52"/>
      <c r="F167" s="50"/>
      <c r="G167" s="52"/>
      <c r="H167" s="404"/>
      <c r="I167" s="221"/>
    </row>
    <row r="168" spans="1:15" ht="21" hidden="1" customHeight="1">
      <c r="A168" s="42" t="s">
        <v>58</v>
      </c>
      <c r="B168" s="50"/>
      <c r="C168" s="54"/>
      <c r="D168" s="52"/>
      <c r="E168" s="52"/>
      <c r="F168" s="52"/>
      <c r="G168" s="52"/>
      <c r="H168" s="298"/>
      <c r="I168" s="220"/>
    </row>
    <row r="169" spans="1:15" s="30" customFormat="1" ht="60.75" customHeight="1">
      <c r="A169" s="290" t="s">
        <v>475</v>
      </c>
      <c r="B169" s="289">
        <f>B170+B175+B179+B183+B187</f>
        <v>2583.9</v>
      </c>
      <c r="C169" s="289">
        <f>C170+C175+C179+C183+C187</f>
        <v>0</v>
      </c>
      <c r="D169" s="289" t="e">
        <f>#REF!+D170+D175</f>
        <v>#REF!</v>
      </c>
      <c r="E169" s="289" t="e">
        <f>#REF!+E170+E175</f>
        <v>#REF!</v>
      </c>
      <c r="F169" s="289" t="e">
        <f>#REF!+F170+F175</f>
        <v>#REF!</v>
      </c>
      <c r="G169" s="289" t="e">
        <f>#REF!+G170+G175</f>
        <v>#REF!</v>
      </c>
      <c r="H169" s="288" t="s">
        <v>79</v>
      </c>
      <c r="I169" s="223">
        <f>C169-B169</f>
        <v>-2583.9</v>
      </c>
      <c r="J169" s="171">
        <f>C169-B169</f>
        <v>-2583.9</v>
      </c>
      <c r="K169" s="29"/>
      <c r="M169" s="31"/>
      <c r="N169" s="31"/>
      <c r="O169" s="31"/>
    </row>
    <row r="170" spans="1:15" ht="47.25" customHeight="1">
      <c r="A170" s="41" t="s">
        <v>47</v>
      </c>
      <c r="B170" s="48">
        <f>B171+B172+B173+B174</f>
        <v>1500</v>
      </c>
      <c r="C170" s="48">
        <f>C171+C172+C173+C174</f>
        <v>0</v>
      </c>
      <c r="D170" s="48">
        <f>SUM(D171:D172)</f>
        <v>0</v>
      </c>
      <c r="E170" s="48">
        <f>SUM(E171:E172)</f>
        <v>0</v>
      </c>
      <c r="F170" s="48">
        <f>SUM(F171:F172)</f>
        <v>0</v>
      </c>
      <c r="G170" s="48">
        <f>SUM(G171:G172)</f>
        <v>0</v>
      </c>
      <c r="H170" s="36"/>
      <c r="I170" s="76">
        <f>C170-B170</f>
        <v>-1500</v>
      </c>
      <c r="M170" s="23"/>
      <c r="N170" s="23"/>
      <c r="O170" s="23"/>
    </row>
    <row r="171" spans="1:15" ht="33.75" hidden="1" customHeight="1">
      <c r="A171" s="35" t="s">
        <v>126</v>
      </c>
      <c r="B171" s="50"/>
      <c r="C171" s="50"/>
      <c r="D171" s="50"/>
      <c r="E171" s="50"/>
      <c r="F171" s="50"/>
      <c r="G171" s="50"/>
      <c r="H171" s="36"/>
      <c r="I171" s="220"/>
      <c r="M171" s="23"/>
      <c r="N171" s="23"/>
      <c r="O171" s="23"/>
    </row>
    <row r="172" spans="1:15" ht="26.25" hidden="1" customHeight="1">
      <c r="A172" s="35" t="s">
        <v>238</v>
      </c>
      <c r="B172" s="50"/>
      <c r="C172" s="50"/>
      <c r="D172" s="50"/>
      <c r="E172" s="50"/>
      <c r="F172" s="50"/>
      <c r="G172" s="50"/>
      <c r="H172" s="36"/>
      <c r="I172" s="220"/>
      <c r="M172" s="23"/>
      <c r="N172" s="23"/>
      <c r="O172" s="23"/>
    </row>
    <row r="173" spans="1:15" ht="46.5" hidden="1" customHeight="1">
      <c r="A173" s="36" t="s">
        <v>319</v>
      </c>
      <c r="B173" s="50"/>
      <c r="C173" s="50"/>
      <c r="D173" s="50"/>
      <c r="E173" s="50"/>
      <c r="F173" s="50"/>
      <c r="G173" s="50"/>
      <c r="H173" s="300"/>
      <c r="I173" s="220"/>
      <c r="M173" s="23"/>
      <c r="N173" s="23"/>
      <c r="O173" s="23"/>
    </row>
    <row r="174" spans="1:15" ht="22.5" customHeight="1">
      <c r="A174" s="35" t="s">
        <v>125</v>
      </c>
      <c r="B174" s="50">
        <v>1500</v>
      </c>
      <c r="C174" s="50"/>
      <c r="D174" s="50"/>
      <c r="E174" s="50"/>
      <c r="F174" s="50"/>
      <c r="G174" s="50"/>
      <c r="H174" s="387" t="s">
        <v>458</v>
      </c>
      <c r="I174" s="220"/>
      <c r="M174" s="23"/>
      <c r="N174" s="23"/>
      <c r="O174" s="23"/>
    </row>
    <row r="175" spans="1:15" ht="38.25" customHeight="1">
      <c r="A175" s="41" t="s">
        <v>476</v>
      </c>
      <c r="B175" s="48">
        <f>B176+B177+B178</f>
        <v>1000</v>
      </c>
      <c r="C175" s="48">
        <f>C176+C177+C178</f>
        <v>0</v>
      </c>
      <c r="D175" s="48">
        <f>SUM(D177:D179)</f>
        <v>0</v>
      </c>
      <c r="E175" s="48">
        <f>SUM(E177:E179)</f>
        <v>0</v>
      </c>
      <c r="F175" s="48">
        <f>SUM(F177:F179)</f>
        <v>0</v>
      </c>
      <c r="G175" s="48">
        <f>SUM(G177:G179)</f>
        <v>0</v>
      </c>
      <c r="H175" s="298"/>
      <c r="I175" s="76">
        <f>C175-B175</f>
        <v>-1000</v>
      </c>
      <c r="M175" s="23"/>
      <c r="N175" s="23"/>
      <c r="O175" s="23"/>
    </row>
    <row r="176" spans="1:15" ht="24" customHeight="1">
      <c r="A176" s="35" t="s">
        <v>136</v>
      </c>
      <c r="B176" s="50">
        <v>1000</v>
      </c>
      <c r="C176" s="50"/>
      <c r="D176" s="51"/>
      <c r="E176" s="51"/>
      <c r="F176" s="51"/>
      <c r="G176" s="51"/>
      <c r="H176" s="387" t="s">
        <v>458</v>
      </c>
      <c r="I176" s="220"/>
      <c r="M176" s="23"/>
      <c r="N176" s="23"/>
      <c r="O176" s="23"/>
    </row>
    <row r="177" spans="1:15" ht="19.5" hidden="1" customHeight="1">
      <c r="A177" s="35" t="s">
        <v>130</v>
      </c>
      <c r="B177" s="50"/>
      <c r="C177" s="50"/>
      <c r="D177" s="50"/>
      <c r="E177" s="50"/>
      <c r="F177" s="50"/>
      <c r="G177" s="50"/>
      <c r="H177" s="403"/>
      <c r="I177" s="220"/>
      <c r="M177" s="23"/>
      <c r="N177" s="23"/>
      <c r="O177" s="23"/>
    </row>
    <row r="178" spans="1:15" ht="49.5" hidden="1" customHeight="1">
      <c r="A178" s="35" t="s">
        <v>477</v>
      </c>
      <c r="B178" s="50"/>
      <c r="C178" s="50"/>
      <c r="D178" s="50"/>
      <c r="E178" s="50"/>
      <c r="F178" s="50"/>
      <c r="G178" s="50"/>
      <c r="H178" s="404"/>
      <c r="I178" s="220"/>
      <c r="M178" s="23"/>
      <c r="N178" s="23"/>
      <c r="O178" s="23"/>
    </row>
    <row r="179" spans="1:15" ht="19.5" customHeight="1">
      <c r="A179" s="41" t="s">
        <v>478</v>
      </c>
      <c r="B179" s="48">
        <f>B180+B181+B182</f>
        <v>83.9</v>
      </c>
      <c r="C179" s="48">
        <f>C180+C181+C182</f>
        <v>0</v>
      </c>
      <c r="D179" s="183"/>
      <c r="E179" s="183"/>
      <c r="F179" s="183"/>
      <c r="G179" s="183"/>
      <c r="H179" s="358"/>
      <c r="I179" s="76">
        <f>C179-B179</f>
        <v>-83.9</v>
      </c>
      <c r="M179" s="23"/>
      <c r="N179" s="23"/>
      <c r="O179" s="23"/>
    </row>
    <row r="180" spans="1:15" ht="24" customHeight="1">
      <c r="A180" s="35" t="s">
        <v>239</v>
      </c>
      <c r="B180" s="50">
        <v>58.9</v>
      </c>
      <c r="C180" s="55"/>
      <c r="D180" s="72"/>
      <c r="E180" s="72"/>
      <c r="F180" s="72"/>
      <c r="G180" s="72"/>
      <c r="H180" s="405" t="s">
        <v>458</v>
      </c>
      <c r="I180" s="220"/>
      <c r="M180" s="23"/>
      <c r="N180" s="23"/>
      <c r="O180" s="23"/>
    </row>
    <row r="181" spans="1:15" ht="24.75" customHeight="1">
      <c r="A181" s="36" t="s">
        <v>48</v>
      </c>
      <c r="B181" s="50">
        <v>25</v>
      </c>
      <c r="C181" s="55"/>
      <c r="D181" s="72"/>
      <c r="E181" s="72"/>
      <c r="F181" s="72"/>
      <c r="G181" s="72"/>
      <c r="H181" s="405"/>
      <c r="I181" s="220"/>
      <c r="M181" s="23"/>
      <c r="N181" s="23"/>
      <c r="O181" s="23"/>
    </row>
    <row r="182" spans="1:15" ht="24.75" hidden="1" customHeight="1">
      <c r="A182" s="35" t="s">
        <v>304</v>
      </c>
      <c r="B182" s="50"/>
      <c r="C182" s="55"/>
      <c r="D182" s="72"/>
      <c r="E182" s="72"/>
      <c r="F182" s="72"/>
      <c r="G182" s="72"/>
      <c r="H182" s="405"/>
      <c r="I182" s="220"/>
      <c r="M182" s="23"/>
      <c r="N182" s="23"/>
      <c r="O182" s="23"/>
    </row>
    <row r="183" spans="1:15" ht="33" hidden="1" customHeight="1">
      <c r="A183" s="41" t="s">
        <v>50</v>
      </c>
      <c r="B183" s="48">
        <f>B184+B185+B186</f>
        <v>0</v>
      </c>
      <c r="C183" s="48">
        <f>C184+C185+C186</f>
        <v>0</v>
      </c>
      <c r="D183" s="72"/>
      <c r="E183" s="72"/>
      <c r="F183" s="72"/>
      <c r="G183" s="72"/>
      <c r="H183" s="298"/>
      <c r="I183" s="76">
        <f>C183-B183</f>
        <v>0</v>
      </c>
      <c r="M183" s="23"/>
      <c r="N183" s="23"/>
      <c r="O183" s="23"/>
    </row>
    <row r="184" spans="1:15" ht="26.25" hidden="1" customHeight="1">
      <c r="A184" s="35" t="s">
        <v>51</v>
      </c>
      <c r="B184" s="48"/>
      <c r="C184" s="50"/>
      <c r="D184" s="72"/>
      <c r="E184" s="72"/>
      <c r="F184" s="72"/>
      <c r="G184" s="72"/>
      <c r="H184" s="298"/>
      <c r="I184" s="76"/>
      <c r="M184" s="23"/>
      <c r="N184" s="23"/>
      <c r="O184" s="23"/>
    </row>
    <row r="185" spans="1:15" ht="20.25" hidden="1" customHeight="1">
      <c r="A185" s="35" t="s">
        <v>52</v>
      </c>
      <c r="B185" s="48"/>
      <c r="C185" s="48"/>
      <c r="D185" s="72"/>
      <c r="E185" s="72"/>
      <c r="F185" s="72"/>
      <c r="G185" s="72"/>
      <c r="H185" s="36"/>
      <c r="I185" s="76"/>
      <c r="M185" s="23"/>
      <c r="N185" s="23"/>
      <c r="O185" s="23"/>
    </row>
    <row r="186" spans="1:15" ht="21.75" hidden="1" customHeight="1">
      <c r="A186" s="35" t="s">
        <v>479</v>
      </c>
      <c r="B186" s="48"/>
      <c r="C186" s="48"/>
      <c r="D186" s="72"/>
      <c r="E186" s="72"/>
      <c r="F186" s="72"/>
      <c r="G186" s="72"/>
      <c r="H186" s="36"/>
      <c r="I186" s="76"/>
      <c r="M186" s="23"/>
      <c r="N186" s="23"/>
      <c r="O186" s="23"/>
    </row>
    <row r="187" spans="1:15" ht="45.75" hidden="1" customHeight="1">
      <c r="A187" s="41" t="s">
        <v>305</v>
      </c>
      <c r="B187" s="48">
        <f t="shared" ref="B187:G187" si="13">B188+B189</f>
        <v>0</v>
      </c>
      <c r="C187" s="48">
        <f t="shared" si="13"/>
        <v>0</v>
      </c>
      <c r="D187" s="48">
        <f t="shared" si="13"/>
        <v>0</v>
      </c>
      <c r="E187" s="48">
        <f t="shared" si="13"/>
        <v>0</v>
      </c>
      <c r="F187" s="48">
        <f t="shared" si="13"/>
        <v>0</v>
      </c>
      <c r="G187" s="48">
        <f t="shared" si="13"/>
        <v>0</v>
      </c>
      <c r="H187" s="36"/>
      <c r="I187" s="76"/>
      <c r="M187" s="23"/>
      <c r="N187" s="23"/>
      <c r="O187" s="23"/>
    </row>
    <row r="188" spans="1:15" ht="30" hidden="1">
      <c r="A188" s="35" t="s">
        <v>306</v>
      </c>
      <c r="B188" s="48"/>
      <c r="C188" s="48"/>
      <c r="D188" s="72"/>
      <c r="E188" s="72"/>
      <c r="F188" s="72"/>
      <c r="G188" s="72"/>
      <c r="H188" s="36"/>
      <c r="I188" s="76"/>
      <c r="M188" s="23"/>
      <c r="N188" s="23"/>
      <c r="O188" s="23"/>
    </row>
    <row r="189" spans="1:15" ht="22.5" hidden="1" customHeight="1">
      <c r="A189" s="35" t="s">
        <v>307</v>
      </c>
      <c r="B189" s="48"/>
      <c r="C189" s="48"/>
      <c r="D189" s="72"/>
      <c r="E189" s="72"/>
      <c r="F189" s="72"/>
      <c r="G189" s="72"/>
      <c r="H189" s="36"/>
      <c r="I189" s="76"/>
      <c r="M189" s="23"/>
      <c r="N189" s="23"/>
      <c r="O189" s="23"/>
    </row>
    <row r="190" spans="1:15" s="30" customFormat="1" ht="52.5" customHeight="1">
      <c r="A190" s="290" t="s">
        <v>543</v>
      </c>
      <c r="B190" s="289">
        <f>B191+B198+B204+B210+B213+B216+B219+B221+B223</f>
        <v>2443.6</v>
      </c>
      <c r="C190" s="289">
        <f>C191+C198+C204+C210+C213+C216+C219+C221+C223</f>
        <v>0</v>
      </c>
      <c r="D190" s="289">
        <f>D191+D198+D204+D210+D213</f>
        <v>0</v>
      </c>
      <c r="E190" s="289">
        <f>E191+E198+E204+E210+E213</f>
        <v>0</v>
      </c>
      <c r="F190" s="289">
        <f>F191+F198+F204+F210+F213</f>
        <v>0</v>
      </c>
      <c r="G190" s="289">
        <f>G191+G198+G204+G210+G213</f>
        <v>0</v>
      </c>
      <c r="H190" s="288" t="s">
        <v>448</v>
      </c>
      <c r="I190" s="219">
        <f>C190-B190</f>
        <v>-2443.6</v>
      </c>
      <c r="J190" s="171">
        <f>C190-B190</f>
        <v>-2443.6</v>
      </c>
      <c r="K190" s="15">
        <f>I190-J190</f>
        <v>0</v>
      </c>
      <c r="L190" s="32"/>
      <c r="M190" s="31"/>
      <c r="N190" s="31"/>
      <c r="O190" s="31"/>
    </row>
    <row r="191" spans="1:15" ht="64.5" customHeight="1">
      <c r="A191" s="41" t="s">
        <v>106</v>
      </c>
      <c r="B191" s="48">
        <f>B192+B194+B195+B196+B193+B197</f>
        <v>2443.6</v>
      </c>
      <c r="C191" s="48">
        <f>C192+C194+C195+C196+C193+C197</f>
        <v>0</v>
      </c>
      <c r="D191" s="48">
        <f>D192</f>
        <v>0</v>
      </c>
      <c r="E191" s="48">
        <f>E192</f>
        <v>0</v>
      </c>
      <c r="F191" s="48">
        <f>F192</f>
        <v>0</v>
      </c>
      <c r="G191" s="48">
        <f>G192</f>
        <v>0</v>
      </c>
      <c r="H191" s="296"/>
      <c r="I191" s="76">
        <f>C191-B191</f>
        <v>-2443.6</v>
      </c>
      <c r="M191" s="23"/>
      <c r="N191" s="23"/>
      <c r="O191" s="23"/>
    </row>
    <row r="192" spans="1:15" ht="57" hidden="1" customHeight="1">
      <c r="A192" s="35" t="s">
        <v>166</v>
      </c>
      <c r="B192" s="50"/>
      <c r="C192" s="272"/>
      <c r="D192" s="52"/>
      <c r="E192" s="52"/>
      <c r="F192" s="52"/>
      <c r="G192" s="52"/>
      <c r="H192" s="355"/>
      <c r="I192" s="220"/>
      <c r="M192" s="23"/>
      <c r="N192" s="23"/>
      <c r="O192" s="23"/>
    </row>
    <row r="193" spans="1:15" ht="21" hidden="1" customHeight="1">
      <c r="A193" s="260" t="s">
        <v>443</v>
      </c>
      <c r="B193" s="50"/>
      <c r="C193" s="272"/>
      <c r="D193" s="52"/>
      <c r="E193" s="52"/>
      <c r="F193" s="52"/>
      <c r="G193" s="52"/>
      <c r="H193" s="281"/>
      <c r="I193" s="220"/>
      <c r="M193" s="23"/>
      <c r="N193" s="23"/>
      <c r="O193" s="23"/>
    </row>
    <row r="194" spans="1:15" ht="30" hidden="1" customHeight="1">
      <c r="A194" s="312" t="s">
        <v>533</v>
      </c>
      <c r="B194" s="50"/>
      <c r="C194" s="55"/>
      <c r="D194" s="50"/>
      <c r="E194" s="72"/>
      <c r="F194" s="50"/>
      <c r="G194" s="72"/>
      <c r="H194" s="280"/>
      <c r="I194" s="220"/>
      <c r="M194" s="23"/>
      <c r="N194" s="23"/>
      <c r="O194" s="23"/>
    </row>
    <row r="195" spans="1:15" ht="35.25" hidden="1" customHeight="1">
      <c r="A195" s="36" t="s">
        <v>351</v>
      </c>
      <c r="B195" s="50"/>
      <c r="C195" s="55"/>
      <c r="D195" s="50"/>
      <c r="E195" s="72"/>
      <c r="F195" s="50"/>
      <c r="G195" s="72"/>
      <c r="H195" s="280"/>
      <c r="I195" s="220"/>
      <c r="M195" s="23"/>
      <c r="N195" s="23"/>
      <c r="O195" s="23"/>
    </row>
    <row r="196" spans="1:15" ht="37.5" hidden="1" customHeight="1">
      <c r="A196" s="36" t="s">
        <v>303</v>
      </c>
      <c r="B196" s="50"/>
      <c r="C196" s="55"/>
      <c r="D196" s="50"/>
      <c r="E196" s="72"/>
      <c r="F196" s="50"/>
      <c r="G196" s="72"/>
      <c r="H196" s="280"/>
      <c r="I196" s="220"/>
      <c r="M196" s="23"/>
      <c r="N196" s="23"/>
      <c r="O196" s="23"/>
    </row>
    <row r="197" spans="1:15" ht="37.5" customHeight="1">
      <c r="A197" s="390" t="s">
        <v>658</v>
      </c>
      <c r="B197" s="50">
        <v>2443.6</v>
      </c>
      <c r="C197" s="55"/>
      <c r="D197" s="50"/>
      <c r="E197" s="72"/>
      <c r="F197" s="50"/>
      <c r="G197" s="72"/>
      <c r="H197" s="88" t="s">
        <v>671</v>
      </c>
      <c r="I197" s="220"/>
      <c r="M197" s="23"/>
      <c r="N197" s="23"/>
      <c r="O197" s="23"/>
    </row>
    <row r="198" spans="1:15" ht="45" hidden="1">
      <c r="A198" s="41" t="s">
        <v>107</v>
      </c>
      <c r="B198" s="48">
        <f>B200</f>
        <v>0</v>
      </c>
      <c r="C198" s="48">
        <f>C199+C200+C201</f>
        <v>0</v>
      </c>
      <c r="D198" s="48">
        <f>D199</f>
        <v>0</v>
      </c>
      <c r="E198" s="48">
        <f>E199</f>
        <v>0</v>
      </c>
      <c r="F198" s="48">
        <f>F199</f>
        <v>0</v>
      </c>
      <c r="G198" s="48">
        <f>G199</f>
        <v>0</v>
      </c>
      <c r="H198" s="296" t="s">
        <v>449</v>
      </c>
      <c r="I198" s="76">
        <f>C198-B198</f>
        <v>0</v>
      </c>
      <c r="M198" s="23"/>
      <c r="N198" s="23"/>
      <c r="O198" s="23"/>
    </row>
    <row r="199" spans="1:15" hidden="1">
      <c r="A199" s="35" t="s">
        <v>13</v>
      </c>
      <c r="B199" s="54"/>
      <c r="C199" s="55"/>
      <c r="D199" s="54"/>
      <c r="E199" s="91"/>
      <c r="F199" s="54"/>
      <c r="G199" s="91"/>
      <c r="H199" s="296"/>
      <c r="I199" s="220"/>
      <c r="M199" s="23"/>
      <c r="N199" s="23"/>
      <c r="O199" s="23"/>
    </row>
    <row r="200" spans="1:15" ht="41.25" hidden="1" customHeight="1">
      <c r="A200" s="260" t="s">
        <v>62</v>
      </c>
      <c r="B200" s="50"/>
      <c r="C200" s="55"/>
      <c r="D200" s="50"/>
      <c r="E200" s="72"/>
      <c r="F200" s="50"/>
      <c r="G200" s="72"/>
      <c r="H200" s="280"/>
      <c r="I200" s="220"/>
      <c r="M200" s="23"/>
      <c r="N200" s="23"/>
      <c r="O200" s="23"/>
    </row>
    <row r="201" spans="1:15" ht="31.5" hidden="1">
      <c r="A201" s="260" t="s">
        <v>57</v>
      </c>
      <c r="B201" s="50"/>
      <c r="C201" s="55"/>
      <c r="D201" s="50"/>
      <c r="E201" s="72"/>
      <c r="F201" s="50"/>
      <c r="G201" s="72"/>
      <c r="H201" s="414"/>
      <c r="I201" s="220"/>
      <c r="M201" s="23"/>
      <c r="N201" s="23"/>
      <c r="O201" s="23"/>
    </row>
    <row r="202" spans="1:15" hidden="1">
      <c r="A202" s="42"/>
      <c r="B202" s="50"/>
      <c r="C202" s="55"/>
      <c r="D202" s="50"/>
      <c r="E202" s="72"/>
      <c r="F202" s="50"/>
      <c r="G202" s="72"/>
      <c r="H202" s="414"/>
      <c r="I202" s="220"/>
      <c r="M202" s="23"/>
      <c r="N202" s="23"/>
      <c r="O202" s="23"/>
    </row>
    <row r="203" spans="1:15" hidden="1">
      <c r="A203" s="42"/>
      <c r="B203" s="50"/>
      <c r="C203" s="55"/>
      <c r="D203" s="50"/>
      <c r="E203" s="72"/>
      <c r="F203" s="50"/>
      <c r="G203" s="72"/>
      <c r="H203" s="280"/>
      <c r="I203" s="220"/>
      <c r="M203" s="23"/>
      <c r="N203" s="23"/>
      <c r="O203" s="23"/>
    </row>
    <row r="204" spans="1:15" ht="45" hidden="1">
      <c r="A204" s="41" t="s">
        <v>108</v>
      </c>
      <c r="B204" s="48">
        <f t="shared" ref="B204:G204" si="14">B207+B208+B209+B206+B205</f>
        <v>0</v>
      </c>
      <c r="C204" s="48">
        <f t="shared" si="14"/>
        <v>0</v>
      </c>
      <c r="D204" s="48">
        <f t="shared" si="14"/>
        <v>0</v>
      </c>
      <c r="E204" s="48">
        <f t="shared" si="14"/>
        <v>0</v>
      </c>
      <c r="F204" s="48">
        <f t="shared" si="14"/>
        <v>0</v>
      </c>
      <c r="G204" s="48">
        <f t="shared" si="14"/>
        <v>0</v>
      </c>
      <c r="H204" s="280"/>
      <c r="I204" s="76">
        <f>C204-B204</f>
        <v>0</v>
      </c>
      <c r="M204" s="23"/>
      <c r="N204" s="23"/>
      <c r="O204" s="23"/>
    </row>
    <row r="205" spans="1:15" ht="30" hidden="1">
      <c r="A205" s="35" t="s">
        <v>109</v>
      </c>
      <c r="B205" s="50"/>
      <c r="C205" s="50"/>
      <c r="D205" s="48"/>
      <c r="E205" s="48"/>
      <c r="F205" s="48"/>
      <c r="G205" s="48"/>
      <c r="H205" s="280"/>
      <c r="I205" s="220"/>
      <c r="M205" s="23"/>
      <c r="N205" s="23"/>
      <c r="O205" s="23"/>
    </row>
    <row r="206" spans="1:15" hidden="1">
      <c r="A206" s="35"/>
      <c r="B206" s="50"/>
      <c r="C206" s="50"/>
      <c r="D206" s="48"/>
      <c r="E206" s="48"/>
      <c r="F206" s="48"/>
      <c r="G206" s="48"/>
      <c r="H206" s="280"/>
      <c r="I206" s="220"/>
      <c r="M206" s="23"/>
      <c r="N206" s="23"/>
      <c r="O206" s="23"/>
    </row>
    <row r="207" spans="1:15" hidden="1">
      <c r="A207" s="35"/>
      <c r="B207" s="50"/>
      <c r="C207" s="50"/>
      <c r="D207" s="50"/>
      <c r="E207" s="50"/>
      <c r="F207" s="50"/>
      <c r="G207" s="50"/>
      <c r="H207" s="280"/>
      <c r="I207" s="220"/>
      <c r="M207" s="23"/>
      <c r="N207" s="23"/>
      <c r="O207" s="23"/>
    </row>
    <row r="208" spans="1:15" ht="30" hidden="1">
      <c r="A208" s="35" t="s">
        <v>82</v>
      </c>
      <c r="B208" s="50"/>
      <c r="C208" s="50"/>
      <c r="D208" s="50"/>
      <c r="E208" s="50"/>
      <c r="F208" s="50"/>
      <c r="G208" s="50"/>
      <c r="H208" s="280"/>
      <c r="I208" s="220"/>
      <c r="M208" s="23"/>
      <c r="N208" s="23"/>
      <c r="O208" s="23"/>
    </row>
    <row r="209" spans="1:15" ht="30" hidden="1">
      <c r="A209" s="35" t="s">
        <v>67</v>
      </c>
      <c r="B209" s="50"/>
      <c r="C209" s="55"/>
      <c r="D209" s="72"/>
      <c r="E209" s="72"/>
      <c r="F209" s="72"/>
      <c r="G209" s="72"/>
      <c r="H209" s="280"/>
      <c r="I209" s="220"/>
      <c r="M209" s="23"/>
      <c r="N209" s="23"/>
      <c r="O209" s="23"/>
    </row>
    <row r="210" spans="1:15" ht="30" hidden="1">
      <c r="A210" s="41" t="s">
        <v>56</v>
      </c>
      <c r="B210" s="48">
        <f t="shared" ref="B210:G210" si="15">B211+B212</f>
        <v>0</v>
      </c>
      <c r="C210" s="48">
        <f t="shared" si="15"/>
        <v>0</v>
      </c>
      <c r="D210" s="48">
        <f t="shared" si="15"/>
        <v>0</v>
      </c>
      <c r="E210" s="48">
        <f t="shared" si="15"/>
        <v>0</v>
      </c>
      <c r="F210" s="48">
        <f t="shared" si="15"/>
        <v>0</v>
      </c>
      <c r="G210" s="48">
        <f t="shared" si="15"/>
        <v>0</v>
      </c>
      <c r="H210" s="297"/>
      <c r="I210" s="76">
        <f>C210-B210</f>
        <v>0</v>
      </c>
      <c r="M210" s="23"/>
      <c r="N210" s="23"/>
      <c r="O210" s="23"/>
    </row>
    <row r="211" spans="1:15" hidden="1">
      <c r="A211" s="35" t="s">
        <v>13</v>
      </c>
      <c r="B211" s="50"/>
      <c r="C211" s="55"/>
      <c r="D211" s="72"/>
      <c r="E211" s="72"/>
      <c r="F211" s="72"/>
      <c r="G211" s="72"/>
      <c r="H211" s="280"/>
      <c r="I211" s="220"/>
      <c r="M211" s="23"/>
      <c r="N211" s="23"/>
      <c r="O211" s="23"/>
    </row>
    <row r="212" spans="1:15" ht="30" hidden="1">
      <c r="A212" s="35" t="s">
        <v>62</v>
      </c>
      <c r="B212" s="50"/>
      <c r="C212" s="55"/>
      <c r="D212" s="72"/>
      <c r="E212" s="72"/>
      <c r="F212" s="72"/>
      <c r="G212" s="72"/>
      <c r="H212" s="280"/>
      <c r="I212" s="220"/>
      <c r="M212" s="23"/>
      <c r="N212" s="23"/>
      <c r="O212" s="23"/>
    </row>
    <row r="213" spans="1:15" ht="47.25" hidden="1" customHeight="1">
      <c r="A213" s="41" t="s">
        <v>343</v>
      </c>
      <c r="B213" s="48">
        <f t="shared" ref="B213:G213" si="16">B215+B214</f>
        <v>0</v>
      </c>
      <c r="C213" s="48">
        <f t="shared" si="16"/>
        <v>0</v>
      </c>
      <c r="D213" s="48">
        <f t="shared" si="16"/>
        <v>0</v>
      </c>
      <c r="E213" s="48">
        <f t="shared" si="16"/>
        <v>0</v>
      </c>
      <c r="F213" s="48">
        <f t="shared" si="16"/>
        <v>0</v>
      </c>
      <c r="G213" s="48">
        <f t="shared" si="16"/>
        <v>0</v>
      </c>
      <c r="H213" s="297"/>
      <c r="I213" s="76">
        <f>C213-B213</f>
        <v>0</v>
      </c>
      <c r="M213" s="23"/>
      <c r="N213" s="23"/>
      <c r="O213" s="23"/>
    </row>
    <row r="214" spans="1:15" ht="30" hidden="1">
      <c r="A214" s="35" t="s">
        <v>63</v>
      </c>
      <c r="B214" s="50"/>
      <c r="C214" s="50"/>
      <c r="D214" s="50"/>
      <c r="E214" s="50"/>
      <c r="F214" s="50"/>
      <c r="G214" s="50"/>
      <c r="H214" s="280"/>
      <c r="I214" s="220"/>
      <c r="M214" s="23"/>
      <c r="N214" s="23"/>
      <c r="O214" s="23"/>
    </row>
    <row r="215" spans="1:15" ht="30" hidden="1">
      <c r="A215" s="35" t="s">
        <v>57</v>
      </c>
      <c r="B215" s="50"/>
      <c r="C215" s="55"/>
      <c r="D215" s="72"/>
      <c r="E215" s="72"/>
      <c r="F215" s="72"/>
      <c r="G215" s="72"/>
      <c r="H215" s="280"/>
      <c r="I215" s="220"/>
      <c r="M215" s="23"/>
      <c r="N215" s="23"/>
      <c r="O215" s="23"/>
    </row>
    <row r="216" spans="1:15" ht="60" hidden="1">
      <c r="A216" s="41" t="s">
        <v>114</v>
      </c>
      <c r="B216" s="48">
        <f t="shared" ref="B216:G216" si="17">B218+B217</f>
        <v>0</v>
      </c>
      <c r="C216" s="48">
        <f t="shared" si="17"/>
        <v>0</v>
      </c>
      <c r="D216" s="48">
        <f t="shared" si="17"/>
        <v>0</v>
      </c>
      <c r="E216" s="48">
        <f t="shared" si="17"/>
        <v>0</v>
      </c>
      <c r="F216" s="48">
        <f t="shared" si="17"/>
        <v>0</v>
      </c>
      <c r="G216" s="48">
        <f t="shared" si="17"/>
        <v>0</v>
      </c>
      <c r="H216" s="280"/>
      <c r="I216" s="76">
        <f>C216-B216</f>
        <v>0</v>
      </c>
      <c r="M216" s="23"/>
      <c r="N216" s="23"/>
      <c r="O216" s="23"/>
    </row>
    <row r="217" spans="1:15" ht="30" hidden="1">
      <c r="A217" s="35" t="s">
        <v>83</v>
      </c>
      <c r="B217" s="50"/>
      <c r="C217" s="50"/>
      <c r="D217" s="50"/>
      <c r="E217" s="50"/>
      <c r="F217" s="50"/>
      <c r="G217" s="50"/>
      <c r="H217" s="280"/>
      <c r="I217" s="220"/>
      <c r="M217" s="23"/>
      <c r="N217" s="23"/>
      <c r="O217" s="23"/>
    </row>
    <row r="218" spans="1:15" ht="45" hidden="1">
      <c r="A218" s="35" t="s">
        <v>115</v>
      </c>
      <c r="B218" s="50"/>
      <c r="C218" s="55"/>
      <c r="D218" s="72"/>
      <c r="E218" s="72"/>
      <c r="F218" s="72"/>
      <c r="G218" s="72"/>
      <c r="H218" s="280"/>
      <c r="I218" s="220"/>
      <c r="M218" s="23"/>
      <c r="N218" s="23"/>
      <c r="O218" s="23"/>
    </row>
    <row r="219" spans="1:15" ht="45" hidden="1">
      <c r="A219" s="41" t="s">
        <v>95</v>
      </c>
      <c r="B219" s="48">
        <f>B220</f>
        <v>0</v>
      </c>
      <c r="C219" s="48">
        <f>C220</f>
        <v>0</v>
      </c>
      <c r="D219" s="72"/>
      <c r="E219" s="72"/>
      <c r="F219" s="72"/>
      <c r="G219" s="72"/>
      <c r="H219" s="280"/>
      <c r="I219" s="76">
        <f>C219-B219</f>
        <v>0</v>
      </c>
      <c r="M219" s="23"/>
      <c r="N219" s="23"/>
      <c r="O219" s="23"/>
    </row>
    <row r="220" spans="1:15" ht="30" hidden="1">
      <c r="A220" s="35" t="s">
        <v>96</v>
      </c>
      <c r="B220" s="50"/>
      <c r="C220" s="55"/>
      <c r="D220" s="72"/>
      <c r="E220" s="72"/>
      <c r="F220" s="72"/>
      <c r="G220" s="72"/>
      <c r="H220" s="280"/>
      <c r="I220" s="220"/>
      <c r="M220" s="23"/>
      <c r="N220" s="23"/>
      <c r="O220" s="23"/>
    </row>
    <row r="221" spans="1:15" hidden="1">
      <c r="A221" s="40" t="s">
        <v>135</v>
      </c>
      <c r="B221" s="51">
        <f>B222</f>
        <v>0</v>
      </c>
      <c r="C221" s="60">
        <f>C222</f>
        <v>0</v>
      </c>
      <c r="D221" s="72"/>
      <c r="E221" s="72"/>
      <c r="F221" s="72"/>
      <c r="G221" s="72"/>
      <c r="H221" s="280"/>
      <c r="I221" s="76">
        <f>C221-B221</f>
        <v>0</v>
      </c>
      <c r="M221" s="23"/>
      <c r="N221" s="23"/>
      <c r="O221" s="23"/>
    </row>
    <row r="222" spans="1:15" ht="30" hidden="1">
      <c r="A222" s="35" t="s">
        <v>145</v>
      </c>
      <c r="B222" s="50"/>
      <c r="C222" s="55"/>
      <c r="D222" s="72"/>
      <c r="E222" s="72"/>
      <c r="F222" s="72"/>
      <c r="G222" s="72"/>
      <c r="H222" s="280"/>
      <c r="I222" s="220"/>
      <c r="M222" s="23"/>
      <c r="N222" s="23"/>
      <c r="O222" s="23"/>
    </row>
    <row r="223" spans="1:15" ht="45" hidden="1">
      <c r="A223" s="37" t="s">
        <v>107</v>
      </c>
      <c r="B223" s="51">
        <f>B224</f>
        <v>0</v>
      </c>
      <c r="C223" s="60">
        <f>C224</f>
        <v>0</v>
      </c>
      <c r="D223" s="72"/>
      <c r="E223" s="72"/>
      <c r="F223" s="72"/>
      <c r="G223" s="72"/>
      <c r="H223" s="280"/>
      <c r="I223" s="76">
        <f>C223-B223</f>
        <v>0</v>
      </c>
      <c r="M223" s="23"/>
      <c r="N223" s="23"/>
      <c r="O223" s="23"/>
    </row>
    <row r="224" spans="1:15" ht="87.75" hidden="1" customHeight="1">
      <c r="A224" s="36" t="s">
        <v>446</v>
      </c>
      <c r="B224" s="50"/>
      <c r="C224" s="55"/>
      <c r="D224" s="72"/>
      <c r="E224" s="72"/>
      <c r="F224" s="72"/>
      <c r="G224" s="72"/>
      <c r="H224" s="280"/>
      <c r="I224" s="220"/>
      <c r="M224" s="23"/>
      <c r="N224" s="23"/>
      <c r="O224" s="23"/>
    </row>
    <row r="225" spans="1:15" s="89" customFormat="1" ht="57" hidden="1" customHeight="1">
      <c r="A225" s="290" t="s">
        <v>544</v>
      </c>
      <c r="B225" s="289">
        <f>B226+B229+B231</f>
        <v>0</v>
      </c>
      <c r="C225" s="289">
        <f>C226+C229+C231</f>
        <v>0</v>
      </c>
      <c r="D225" s="289" t="e">
        <f>D226+#REF!+D50+D230</f>
        <v>#REF!</v>
      </c>
      <c r="E225" s="289" t="e">
        <f>E226+#REF!+E50+E230</f>
        <v>#REF!</v>
      </c>
      <c r="F225" s="289" t="e">
        <f>F226+#REF!+F50+F230</f>
        <v>#REF!</v>
      </c>
      <c r="G225" s="289" t="e">
        <f>G226+#REF!+G50+G230</f>
        <v>#REF!</v>
      </c>
      <c r="H225" s="288" t="s">
        <v>79</v>
      </c>
      <c r="I225" s="219">
        <f>C225-B225</f>
        <v>0</v>
      </c>
      <c r="J225" s="173">
        <f>C225-B225</f>
        <v>0</v>
      </c>
      <c r="K225" s="15">
        <f>I225-J225</f>
        <v>0</v>
      </c>
      <c r="M225" s="90"/>
      <c r="N225" s="90"/>
      <c r="O225" s="90"/>
    </row>
    <row r="226" spans="1:15" s="9" customFormat="1" ht="34.5" hidden="1" customHeight="1">
      <c r="A226" s="41" t="s">
        <v>371</v>
      </c>
      <c r="B226" s="48">
        <f t="shared" ref="B226:G226" si="18">B227+B228</f>
        <v>0</v>
      </c>
      <c r="C226" s="48">
        <f t="shared" si="18"/>
        <v>0</v>
      </c>
      <c r="D226" s="48">
        <f t="shared" si="18"/>
        <v>0</v>
      </c>
      <c r="E226" s="48">
        <f t="shared" si="18"/>
        <v>0</v>
      </c>
      <c r="F226" s="48">
        <f t="shared" si="18"/>
        <v>0</v>
      </c>
      <c r="G226" s="48">
        <f t="shared" si="18"/>
        <v>0</v>
      </c>
      <c r="H226" s="291"/>
      <c r="I226" s="76">
        <f>C226-B226</f>
        <v>0</v>
      </c>
      <c r="J226" s="172"/>
      <c r="K226" s="13"/>
      <c r="M226" s="23"/>
      <c r="N226" s="23"/>
      <c r="O226" s="23"/>
    </row>
    <row r="227" spans="1:15" ht="36" hidden="1" customHeight="1">
      <c r="A227" s="35" t="s">
        <v>372</v>
      </c>
      <c r="B227" s="50"/>
      <c r="C227" s="52"/>
      <c r="D227" s="52"/>
      <c r="E227" s="52"/>
      <c r="F227" s="52"/>
      <c r="G227" s="52"/>
      <c r="H227" s="300"/>
      <c r="I227" s="220"/>
      <c r="M227" s="23"/>
      <c r="N227" s="23"/>
      <c r="O227" s="23"/>
    </row>
    <row r="228" spans="1:15" ht="23.25" hidden="1" customHeight="1">
      <c r="A228" s="35" t="s">
        <v>480</v>
      </c>
      <c r="B228" s="50"/>
      <c r="C228" s="52"/>
      <c r="D228" s="52"/>
      <c r="E228" s="52"/>
      <c r="F228" s="52"/>
      <c r="G228" s="52"/>
      <c r="H228" s="282" t="s">
        <v>482</v>
      </c>
      <c r="I228" s="220"/>
      <c r="M228" s="23"/>
      <c r="N228" s="23"/>
      <c r="O228" s="23"/>
    </row>
    <row r="229" spans="1:15" ht="33" hidden="1" customHeight="1">
      <c r="A229" s="41" t="s">
        <v>373</v>
      </c>
      <c r="B229" s="48">
        <f>B230</f>
        <v>0</v>
      </c>
      <c r="C229" s="48">
        <f>C230</f>
        <v>0</v>
      </c>
      <c r="D229" s="52"/>
      <c r="E229" s="52"/>
      <c r="F229" s="52"/>
      <c r="G229" s="52"/>
      <c r="H229" s="282"/>
      <c r="I229" s="220"/>
      <c r="M229" s="23"/>
      <c r="N229" s="23"/>
      <c r="O229" s="23"/>
    </row>
    <row r="230" spans="1:15" s="6" customFormat="1" ht="32.25" hidden="1" customHeight="1">
      <c r="A230" s="35" t="s">
        <v>372</v>
      </c>
      <c r="B230" s="48"/>
      <c r="C230" s="50"/>
      <c r="D230" s="48" t="e">
        <f>#REF!</f>
        <v>#REF!</v>
      </c>
      <c r="E230" s="48" t="e">
        <f>#REF!</f>
        <v>#REF!</v>
      </c>
      <c r="F230" s="48" t="e">
        <f>#REF!</f>
        <v>#REF!</v>
      </c>
      <c r="G230" s="48" t="e">
        <f>#REF!</f>
        <v>#REF!</v>
      </c>
      <c r="H230" s="282" t="s">
        <v>481</v>
      </c>
      <c r="I230" s="76">
        <f>C230-B230</f>
        <v>0</v>
      </c>
      <c r="J230" s="174"/>
      <c r="K230" s="27"/>
      <c r="M230" s="28"/>
      <c r="N230" s="28"/>
      <c r="O230" s="28"/>
    </row>
    <row r="231" spans="1:15" s="6" customFormat="1" ht="39.75" hidden="1" customHeight="1">
      <c r="A231" s="41" t="s">
        <v>186</v>
      </c>
      <c r="B231" s="48">
        <f>B232+B233</f>
        <v>0</v>
      </c>
      <c r="C231" s="48">
        <f>C232+C233</f>
        <v>0</v>
      </c>
      <c r="D231" s="48"/>
      <c r="E231" s="48"/>
      <c r="F231" s="48"/>
      <c r="G231" s="48"/>
      <c r="H231" s="35"/>
      <c r="I231" s="221"/>
      <c r="J231" s="174"/>
      <c r="K231" s="27"/>
      <c r="M231" s="28"/>
      <c r="N231" s="28"/>
      <c r="O231" s="28"/>
    </row>
    <row r="232" spans="1:15" ht="50.25" hidden="1" customHeight="1">
      <c r="A232" s="35" t="s">
        <v>374</v>
      </c>
      <c r="B232" s="48"/>
      <c r="C232" s="50"/>
      <c r="D232" s="52"/>
      <c r="E232" s="52"/>
      <c r="F232" s="52"/>
      <c r="G232" s="52"/>
      <c r="H232" s="298"/>
      <c r="I232" s="76">
        <f>C232-B232</f>
        <v>0</v>
      </c>
      <c r="M232" s="23"/>
      <c r="N232" s="23"/>
      <c r="O232" s="23"/>
    </row>
    <row r="233" spans="1:15" ht="54" hidden="1" customHeight="1">
      <c r="A233" s="35" t="s">
        <v>348</v>
      </c>
      <c r="B233" s="50"/>
      <c r="C233" s="52"/>
      <c r="D233" s="52"/>
      <c r="E233" s="52"/>
      <c r="F233" s="52"/>
      <c r="G233" s="52"/>
      <c r="H233" s="75"/>
      <c r="I233" s="220"/>
      <c r="M233" s="23"/>
      <c r="N233" s="23"/>
      <c r="O233" s="23"/>
    </row>
    <row r="234" spans="1:15" s="30" customFormat="1" ht="50.25" customHeight="1">
      <c r="A234" s="290" t="s">
        <v>545</v>
      </c>
      <c r="B234" s="289">
        <f>B235+B250+B260</f>
        <v>2500</v>
      </c>
      <c r="C234" s="289">
        <f>C235+C250+C260</f>
        <v>2500</v>
      </c>
      <c r="D234" s="318" t="e">
        <f>D235+D270+#REF!</f>
        <v>#REF!</v>
      </c>
      <c r="E234" s="318" t="e">
        <f>E235+E270+#REF!</f>
        <v>#REF!</v>
      </c>
      <c r="F234" s="318" t="e">
        <f>F235+F270+#REF!</f>
        <v>#REF!</v>
      </c>
      <c r="G234" s="318" t="e">
        <f>G235+G270+#REF!</f>
        <v>#REF!</v>
      </c>
      <c r="H234" s="288" t="s">
        <v>79</v>
      </c>
      <c r="I234" s="219">
        <f>C234-B234</f>
        <v>0</v>
      </c>
      <c r="J234" s="171">
        <f>C234-B234</f>
        <v>0</v>
      </c>
      <c r="K234" s="15">
        <f>I234-J234</f>
        <v>0</v>
      </c>
      <c r="L234" s="33"/>
      <c r="M234" s="31"/>
      <c r="N234" s="31"/>
      <c r="O234" s="31"/>
    </row>
    <row r="235" spans="1:15" s="6" customFormat="1" ht="50.25" hidden="1" customHeight="1">
      <c r="A235" s="40" t="s">
        <v>483</v>
      </c>
      <c r="B235" s="51">
        <f t="shared" ref="B235:G235" si="19">B236+B246+B248</f>
        <v>0</v>
      </c>
      <c r="C235" s="51">
        <f t="shared" si="19"/>
        <v>0</v>
      </c>
      <c r="D235" s="51">
        <f t="shared" si="19"/>
        <v>0</v>
      </c>
      <c r="E235" s="51">
        <f t="shared" si="19"/>
        <v>0</v>
      </c>
      <c r="F235" s="51">
        <f t="shared" si="19"/>
        <v>0</v>
      </c>
      <c r="G235" s="51">
        <f t="shared" si="19"/>
        <v>0</v>
      </c>
      <c r="H235" s="278"/>
      <c r="I235" s="224">
        <f>C235-B235</f>
        <v>0</v>
      </c>
      <c r="J235" s="172"/>
      <c r="K235" s="10"/>
      <c r="L235" s="11"/>
      <c r="M235" s="23"/>
      <c r="N235" s="23"/>
      <c r="O235" s="23"/>
    </row>
    <row r="236" spans="1:15" s="9" customFormat="1" ht="57.75" hidden="1" customHeight="1">
      <c r="A236" s="41" t="s">
        <v>484</v>
      </c>
      <c r="B236" s="48">
        <f>B237+B239+B240+B242+B243+B244+B245+B241</f>
        <v>0</v>
      </c>
      <c r="C236" s="48">
        <f>C237+C239+C240+C242+C243+C244+C245+C241</f>
        <v>0</v>
      </c>
      <c r="D236" s="48">
        <f>D237+D239+D240+D242+D243+D244+D245</f>
        <v>0</v>
      </c>
      <c r="E236" s="48">
        <f>E237+E239+E240+E242+E243+E244+E245</f>
        <v>0</v>
      </c>
      <c r="F236" s="48">
        <f>F237+F239+F240+F242+F243+F244+F245</f>
        <v>0</v>
      </c>
      <c r="G236" s="48">
        <f>G237+G239+G240+G242+G243+G244+G245</f>
        <v>0</v>
      </c>
      <c r="H236" s="280"/>
      <c r="I236" s="76">
        <f>C236-B236</f>
        <v>0</v>
      </c>
      <c r="J236" s="172"/>
      <c r="K236" s="7"/>
      <c r="L236" s="8"/>
      <c r="M236" s="23"/>
      <c r="N236" s="23"/>
      <c r="O236" s="23"/>
    </row>
    <row r="237" spans="1:15" s="21" customFormat="1" ht="32.25" hidden="1" customHeight="1">
      <c r="A237" s="35" t="s">
        <v>364</v>
      </c>
      <c r="B237" s="50"/>
      <c r="C237" s="50"/>
      <c r="D237" s="77"/>
      <c r="E237" s="77"/>
      <c r="F237" s="77"/>
      <c r="G237" s="77"/>
      <c r="H237" s="282"/>
      <c r="I237" s="220"/>
      <c r="J237" s="175"/>
      <c r="K237" s="203"/>
      <c r="L237" s="204"/>
      <c r="M237" s="205"/>
      <c r="N237" s="205"/>
      <c r="O237" s="205"/>
    </row>
    <row r="238" spans="1:15" s="21" customFormat="1" ht="55.5" hidden="1" customHeight="1">
      <c r="A238" s="35" t="s">
        <v>551</v>
      </c>
      <c r="B238" s="50"/>
      <c r="C238" s="50"/>
      <c r="D238" s="77"/>
      <c r="E238" s="77"/>
      <c r="F238" s="77"/>
      <c r="G238" s="77"/>
      <c r="H238" s="300" t="s">
        <v>542</v>
      </c>
      <c r="I238" s="220"/>
      <c r="J238" s="175"/>
      <c r="K238" s="203"/>
      <c r="L238" s="204"/>
      <c r="M238" s="205"/>
      <c r="N238" s="205"/>
      <c r="O238" s="205"/>
    </row>
    <row r="239" spans="1:15" s="21" customFormat="1" ht="33.75" hidden="1" customHeight="1">
      <c r="A239" s="302" t="s">
        <v>550</v>
      </c>
      <c r="B239" s="274"/>
      <c r="C239" s="301"/>
      <c r="D239" s="299"/>
      <c r="E239" s="299"/>
      <c r="F239" s="299"/>
      <c r="G239" s="299"/>
      <c r="H239" s="300" t="s">
        <v>552</v>
      </c>
      <c r="I239" s="220"/>
      <c r="J239" s="175"/>
      <c r="K239" s="203"/>
      <c r="L239" s="204"/>
      <c r="M239" s="205"/>
      <c r="N239" s="205"/>
      <c r="O239" s="205"/>
    </row>
    <row r="240" spans="1:15" s="21" customFormat="1" ht="24.75" hidden="1" customHeight="1">
      <c r="A240" s="302" t="s">
        <v>553</v>
      </c>
      <c r="B240" s="274"/>
      <c r="C240" s="301"/>
      <c r="D240" s="299"/>
      <c r="E240" s="299"/>
      <c r="F240" s="299"/>
      <c r="G240" s="299"/>
      <c r="H240" s="300"/>
      <c r="I240" s="220"/>
      <c r="J240" s="175"/>
      <c r="K240" s="203"/>
      <c r="L240" s="204"/>
      <c r="M240" s="205"/>
      <c r="N240" s="205"/>
      <c r="O240" s="205"/>
    </row>
    <row r="241" spans="1:15" s="21" customFormat="1" ht="66.75" hidden="1" customHeight="1">
      <c r="A241" s="36" t="s">
        <v>603</v>
      </c>
      <c r="B241" s="274"/>
      <c r="C241" s="50"/>
      <c r="D241" s="299"/>
      <c r="E241" s="299"/>
      <c r="F241" s="299"/>
      <c r="G241" s="299"/>
      <c r="H241" s="300"/>
      <c r="I241" s="220"/>
      <c r="J241" s="175"/>
      <c r="K241" s="203"/>
      <c r="L241" s="204"/>
      <c r="M241" s="205"/>
      <c r="N241" s="205"/>
      <c r="O241" s="205"/>
    </row>
    <row r="242" spans="1:15" s="9" customFormat="1" ht="64.5" hidden="1" customHeight="1">
      <c r="A242" s="35" t="s">
        <v>357</v>
      </c>
      <c r="B242" s="50"/>
      <c r="C242" s="50"/>
      <c r="D242" s="77"/>
      <c r="E242" s="77"/>
      <c r="F242" s="77"/>
      <c r="G242" s="77"/>
      <c r="H242" s="282"/>
      <c r="I242" s="220"/>
      <c r="J242" s="172"/>
      <c r="K242" s="7"/>
      <c r="L242" s="8"/>
      <c r="M242" s="23"/>
      <c r="N242" s="23"/>
      <c r="O242" s="23"/>
    </row>
    <row r="243" spans="1:15" s="9" customFormat="1" ht="75.75" hidden="1" customHeight="1">
      <c r="A243" s="35" t="s">
        <v>356</v>
      </c>
      <c r="B243" s="50"/>
      <c r="C243" s="50"/>
      <c r="D243" s="78"/>
      <c r="E243" s="78"/>
      <c r="F243" s="78"/>
      <c r="G243" s="78"/>
      <c r="H243" s="282"/>
      <c r="I243" s="220"/>
      <c r="J243" s="172"/>
      <c r="K243" s="7"/>
      <c r="L243" s="8"/>
      <c r="M243" s="23"/>
      <c r="N243" s="23"/>
      <c r="O243" s="23"/>
    </row>
    <row r="244" spans="1:15" s="9" customFormat="1" ht="33.75" hidden="1" customHeight="1">
      <c r="A244" s="35" t="s">
        <v>290</v>
      </c>
      <c r="B244" s="50"/>
      <c r="C244" s="50"/>
      <c r="D244" s="78"/>
      <c r="E244" s="78"/>
      <c r="F244" s="78"/>
      <c r="G244" s="78"/>
      <c r="H244" s="280"/>
      <c r="I244" s="220"/>
      <c r="J244" s="172"/>
      <c r="K244" s="7"/>
      <c r="L244" s="8"/>
      <c r="M244" s="23"/>
      <c r="N244" s="23"/>
      <c r="O244" s="23"/>
    </row>
    <row r="245" spans="1:15" ht="77.25" hidden="1" customHeight="1">
      <c r="A245" s="35" t="s">
        <v>356</v>
      </c>
      <c r="B245" s="50"/>
      <c r="C245" s="50"/>
      <c r="D245" s="78"/>
      <c r="E245" s="78"/>
      <c r="F245" s="78"/>
      <c r="G245" s="78"/>
      <c r="H245" s="282"/>
      <c r="I245" s="220"/>
      <c r="K245" s="4"/>
      <c r="L245" s="5"/>
      <c r="M245" s="23"/>
      <c r="N245" s="23"/>
      <c r="O245" s="23"/>
    </row>
    <row r="246" spans="1:15" ht="30" hidden="1">
      <c r="A246" s="41" t="s">
        <v>486</v>
      </c>
      <c r="B246" s="48">
        <f>B247</f>
        <v>0</v>
      </c>
      <c r="C246" s="48">
        <f>C247</f>
        <v>0</v>
      </c>
      <c r="D246" s="79"/>
      <c r="E246" s="79"/>
      <c r="F246" s="79"/>
      <c r="G246" s="79"/>
      <c r="H246" s="283"/>
      <c r="I246" s="220"/>
      <c r="K246" s="4"/>
      <c r="L246" s="5"/>
      <c r="M246" s="23"/>
      <c r="N246" s="23"/>
      <c r="O246" s="23"/>
    </row>
    <row r="247" spans="1:15" ht="17.25" hidden="1" customHeight="1">
      <c r="A247" s="35" t="s">
        <v>487</v>
      </c>
      <c r="B247" s="49"/>
      <c r="C247" s="49"/>
      <c r="D247" s="78"/>
      <c r="E247" s="78"/>
      <c r="F247" s="78"/>
      <c r="G247" s="78"/>
      <c r="H247" s="282"/>
      <c r="I247" s="78"/>
      <c r="K247" s="4"/>
      <c r="L247" s="5"/>
      <c r="M247" s="23"/>
      <c r="N247" s="23"/>
      <c r="O247" s="23"/>
    </row>
    <row r="248" spans="1:15" ht="18" hidden="1" customHeight="1">
      <c r="A248" s="41" t="s">
        <v>402</v>
      </c>
      <c r="B248" s="49">
        <f>B249</f>
        <v>0</v>
      </c>
      <c r="C248" s="49">
        <f>C249</f>
        <v>0</v>
      </c>
      <c r="D248" s="78"/>
      <c r="E248" s="78"/>
      <c r="F248" s="78"/>
      <c r="G248" s="78"/>
      <c r="H248" s="282"/>
      <c r="I248" s="220"/>
      <c r="K248" s="4"/>
      <c r="L248" s="5"/>
      <c r="M248" s="23"/>
      <c r="N248" s="23"/>
      <c r="O248" s="23"/>
    </row>
    <row r="249" spans="1:15" ht="7.5" hidden="1" customHeight="1">
      <c r="A249" s="35" t="s">
        <v>488</v>
      </c>
      <c r="B249" s="50"/>
      <c r="C249" s="50"/>
      <c r="D249" s="78"/>
      <c r="E249" s="78"/>
      <c r="F249" s="78"/>
      <c r="G249" s="78"/>
      <c r="H249" s="282"/>
      <c r="I249" s="220"/>
      <c r="K249" s="4"/>
      <c r="L249" s="5"/>
      <c r="M249" s="23"/>
      <c r="N249" s="23"/>
      <c r="O249" s="23"/>
    </row>
    <row r="250" spans="1:15" ht="51.75" hidden="1" customHeight="1">
      <c r="A250" s="40" t="s">
        <v>489</v>
      </c>
      <c r="B250" s="51">
        <f>B251+B253</f>
        <v>0</v>
      </c>
      <c r="C250" s="51">
        <f>C251+C253</f>
        <v>0</v>
      </c>
      <c r="D250" s="78"/>
      <c r="E250" s="78"/>
      <c r="F250" s="78"/>
      <c r="G250" s="78"/>
      <c r="H250" s="282"/>
      <c r="I250" s="220"/>
      <c r="K250" s="4"/>
      <c r="L250" s="5"/>
      <c r="M250" s="23"/>
      <c r="N250" s="23"/>
      <c r="O250" s="23"/>
    </row>
    <row r="251" spans="1:15" ht="33" hidden="1" customHeight="1">
      <c r="A251" s="41" t="s">
        <v>490</v>
      </c>
      <c r="B251" s="49">
        <f>B252</f>
        <v>0</v>
      </c>
      <c r="C251" s="49">
        <f>C252</f>
        <v>0</v>
      </c>
      <c r="D251" s="78"/>
      <c r="E251" s="78"/>
      <c r="F251" s="78"/>
      <c r="G251" s="78"/>
      <c r="H251" s="282"/>
      <c r="I251" s="220"/>
      <c r="K251" s="4"/>
      <c r="L251" s="5"/>
      <c r="M251" s="23"/>
      <c r="N251" s="23"/>
      <c r="O251" s="23"/>
    </row>
    <row r="252" spans="1:15" ht="24" hidden="1" customHeight="1">
      <c r="A252" s="35" t="s">
        <v>13</v>
      </c>
      <c r="B252" s="49"/>
      <c r="C252" s="49"/>
      <c r="D252" s="78"/>
      <c r="E252" s="78"/>
      <c r="F252" s="78"/>
      <c r="G252" s="78"/>
      <c r="H252" s="284"/>
      <c r="I252" s="220"/>
      <c r="K252" s="4"/>
      <c r="L252" s="5"/>
      <c r="M252" s="23"/>
      <c r="N252" s="23"/>
      <c r="O252" s="23"/>
    </row>
    <row r="253" spans="1:15" ht="45" hidden="1">
      <c r="A253" s="41" t="s">
        <v>403</v>
      </c>
      <c r="B253" s="48">
        <f>B257</f>
        <v>0</v>
      </c>
      <c r="C253" s="48">
        <f>C257</f>
        <v>0</v>
      </c>
      <c r="D253" s="78"/>
      <c r="E253" s="78"/>
      <c r="F253" s="78"/>
      <c r="G253" s="78"/>
      <c r="H253" s="298" t="s">
        <v>587</v>
      </c>
      <c r="I253" s="220"/>
      <c r="K253" s="4"/>
      <c r="L253" s="5"/>
      <c r="M253" s="23"/>
      <c r="N253" s="23"/>
      <c r="O253" s="23"/>
    </row>
    <row r="254" spans="1:15" ht="48.75" hidden="1" customHeight="1">
      <c r="A254" s="35" t="s">
        <v>551</v>
      </c>
      <c r="B254" s="50">
        <f>B255</f>
        <v>0</v>
      </c>
      <c r="C254" s="50"/>
      <c r="D254" s="78"/>
      <c r="E254" s="78"/>
      <c r="F254" s="78"/>
      <c r="G254" s="78"/>
      <c r="H254" s="300"/>
      <c r="I254" s="220"/>
      <c r="K254" s="4"/>
      <c r="L254" s="5"/>
      <c r="M254" s="23"/>
      <c r="N254" s="23"/>
      <c r="O254" s="23"/>
    </row>
    <row r="255" spans="1:15" ht="20.25" hidden="1" customHeight="1">
      <c r="A255" s="298" t="s">
        <v>603</v>
      </c>
      <c r="B255" s="274"/>
      <c r="C255" s="274"/>
      <c r="D255" s="78"/>
      <c r="E255" s="78"/>
      <c r="F255" s="78"/>
      <c r="G255" s="78"/>
      <c r="H255" s="298"/>
      <c r="I255" s="220"/>
      <c r="K255" s="4"/>
      <c r="L255" s="5"/>
      <c r="M255" s="23"/>
      <c r="N255" s="23"/>
      <c r="O255" s="23"/>
    </row>
    <row r="256" spans="1:15" ht="20.25" hidden="1" customHeight="1">
      <c r="A256" s="302" t="s">
        <v>497</v>
      </c>
      <c r="B256" s="274"/>
      <c r="C256" s="301"/>
      <c r="D256" s="78"/>
      <c r="E256" s="78"/>
      <c r="F256" s="78"/>
      <c r="G256" s="78"/>
      <c r="H256" s="298"/>
      <c r="I256" s="220"/>
      <c r="K256" s="4"/>
      <c r="L256" s="5"/>
      <c r="M256" s="23"/>
      <c r="N256" s="23"/>
      <c r="O256" s="23"/>
    </row>
    <row r="257" spans="1:15" ht="38.25" hidden="1" customHeight="1">
      <c r="A257" s="36" t="s">
        <v>554</v>
      </c>
      <c r="B257" s="50"/>
      <c r="C257" s="50"/>
      <c r="D257" s="78"/>
      <c r="E257" s="78"/>
      <c r="F257" s="78"/>
      <c r="G257" s="78"/>
      <c r="H257" s="298"/>
      <c r="I257" s="220"/>
      <c r="K257" s="4"/>
      <c r="L257" s="5"/>
      <c r="M257" s="23"/>
      <c r="N257" s="23"/>
      <c r="O257" s="23"/>
    </row>
    <row r="258" spans="1:15" ht="24" hidden="1" customHeight="1">
      <c r="A258" s="302" t="s">
        <v>527</v>
      </c>
      <c r="B258" s="301"/>
      <c r="C258" s="301"/>
      <c r="D258" s="299"/>
      <c r="E258" s="299"/>
      <c r="F258" s="299"/>
      <c r="G258" s="299"/>
      <c r="H258" s="302"/>
      <c r="I258" s="220"/>
      <c r="K258" s="4"/>
      <c r="L258" s="5"/>
      <c r="M258" s="23"/>
      <c r="N258" s="23"/>
      <c r="O258" s="23"/>
    </row>
    <row r="259" spans="1:15" ht="21" hidden="1" customHeight="1">
      <c r="A259" s="315" t="s">
        <v>598</v>
      </c>
      <c r="B259" s="301"/>
      <c r="C259" s="50"/>
      <c r="D259" s="78"/>
      <c r="E259" s="78"/>
      <c r="F259" s="78"/>
      <c r="G259" s="78"/>
      <c r="H259" s="298"/>
      <c r="I259" s="220"/>
      <c r="K259" s="4"/>
      <c r="L259" s="5"/>
      <c r="M259" s="23"/>
      <c r="N259" s="23"/>
      <c r="O259" s="23"/>
    </row>
    <row r="260" spans="1:15" ht="42" customHeight="1">
      <c r="A260" s="40" t="s">
        <v>491</v>
      </c>
      <c r="B260" s="51">
        <f t="shared" ref="B260:G260" si="20">B261+B267</f>
        <v>2500</v>
      </c>
      <c r="C260" s="51">
        <f t="shared" si="20"/>
        <v>2500</v>
      </c>
      <c r="D260" s="51" t="e">
        <f t="shared" si="20"/>
        <v>#REF!</v>
      </c>
      <c r="E260" s="51" t="e">
        <f t="shared" si="20"/>
        <v>#REF!</v>
      </c>
      <c r="F260" s="51" t="e">
        <f t="shared" si="20"/>
        <v>#REF!</v>
      </c>
      <c r="G260" s="51" t="e">
        <f t="shared" si="20"/>
        <v>#REF!</v>
      </c>
      <c r="H260" s="298"/>
      <c r="I260" s="76">
        <f>C260-B260</f>
        <v>0</v>
      </c>
      <c r="K260" s="4"/>
      <c r="L260" s="5"/>
      <c r="M260" s="23"/>
      <c r="N260" s="23"/>
      <c r="O260" s="23"/>
    </row>
    <row r="261" spans="1:15" ht="53.25" customHeight="1">
      <c r="A261" s="41" t="s">
        <v>406</v>
      </c>
      <c r="B261" s="48">
        <f>B262+B263+B264+B265+B266</f>
        <v>0</v>
      </c>
      <c r="C261" s="48">
        <f>C262+C263+C264+C265+C266</f>
        <v>2500</v>
      </c>
      <c r="D261" s="78"/>
      <c r="E261" s="78"/>
      <c r="F261" s="78"/>
      <c r="G261" s="78"/>
      <c r="H261" s="359"/>
      <c r="I261" s="220"/>
      <c r="K261" s="4"/>
      <c r="L261" s="5"/>
      <c r="M261" s="23"/>
      <c r="N261" s="23"/>
      <c r="O261" s="23"/>
    </row>
    <row r="262" spans="1:15" ht="54" hidden="1" customHeight="1">
      <c r="A262" s="35" t="s">
        <v>407</v>
      </c>
      <c r="B262" s="50"/>
      <c r="C262" s="50"/>
      <c r="D262" s="78"/>
      <c r="E262" s="78"/>
      <c r="F262" s="78"/>
      <c r="G262" s="78"/>
      <c r="H262" s="360"/>
      <c r="I262" s="220"/>
      <c r="K262" s="4"/>
      <c r="L262" s="5"/>
      <c r="M262" s="23"/>
      <c r="N262" s="23"/>
      <c r="O262" s="23"/>
    </row>
    <row r="263" spans="1:15" ht="52.5" hidden="1" customHeight="1">
      <c r="A263" s="35" t="s">
        <v>492</v>
      </c>
      <c r="B263" s="50"/>
      <c r="C263" s="50"/>
      <c r="D263" s="78"/>
      <c r="E263" s="78"/>
      <c r="F263" s="78"/>
      <c r="G263" s="78"/>
      <c r="H263" s="346"/>
      <c r="I263" s="220"/>
      <c r="K263" s="4"/>
      <c r="L263" s="5"/>
      <c r="M263" s="23"/>
      <c r="N263" s="23"/>
      <c r="O263" s="23"/>
    </row>
    <row r="264" spans="1:15" s="9" customFormat="1" ht="67.5" customHeight="1">
      <c r="A264" s="35" t="s">
        <v>423</v>
      </c>
      <c r="B264" s="50"/>
      <c r="C264" s="50">
        <v>2500</v>
      </c>
      <c r="D264" s="77"/>
      <c r="E264" s="77"/>
      <c r="F264" s="77"/>
      <c r="G264" s="77"/>
      <c r="H264" s="387" t="s">
        <v>672</v>
      </c>
      <c r="I264" s="76">
        <f>C264-B264</f>
        <v>2500</v>
      </c>
      <c r="J264" s="172"/>
      <c r="K264" s="7"/>
      <c r="L264" s="8"/>
      <c r="M264" s="23"/>
      <c r="N264" s="23"/>
      <c r="O264" s="23"/>
    </row>
    <row r="265" spans="1:15" ht="48" hidden="1" customHeight="1">
      <c r="A265" s="35" t="s">
        <v>122</v>
      </c>
      <c r="B265" s="58"/>
      <c r="C265" s="58"/>
      <c r="D265" s="78"/>
      <c r="E265" s="78"/>
      <c r="F265" s="78"/>
      <c r="G265" s="78"/>
      <c r="H265" s="413"/>
      <c r="I265" s="220"/>
      <c r="K265" s="4"/>
      <c r="L265" s="5"/>
      <c r="M265" s="23"/>
      <c r="N265" s="23"/>
      <c r="O265" s="23"/>
    </row>
    <row r="266" spans="1:15" ht="46.5" hidden="1" customHeight="1">
      <c r="A266" s="35" t="s">
        <v>426</v>
      </c>
      <c r="B266" s="58"/>
      <c r="C266" s="58"/>
      <c r="D266" s="78"/>
      <c r="E266" s="78"/>
      <c r="F266" s="78"/>
      <c r="G266" s="78"/>
      <c r="H266" s="413"/>
      <c r="I266" s="220"/>
      <c r="K266" s="4"/>
      <c r="L266" s="5"/>
      <c r="M266" s="23"/>
      <c r="N266" s="23"/>
      <c r="O266" s="23"/>
    </row>
    <row r="267" spans="1:15" s="187" customFormat="1" ht="24" customHeight="1">
      <c r="A267" s="41" t="s">
        <v>493</v>
      </c>
      <c r="B267" s="48">
        <f t="shared" ref="B267:G267" si="21">B268+B269+B270+B271</f>
        <v>2500</v>
      </c>
      <c r="C267" s="48">
        <f t="shared" si="21"/>
        <v>0</v>
      </c>
      <c r="D267" s="48" t="e">
        <f t="shared" si="21"/>
        <v>#REF!</v>
      </c>
      <c r="E267" s="48" t="e">
        <f t="shared" si="21"/>
        <v>#REF!</v>
      </c>
      <c r="F267" s="48" t="e">
        <f t="shared" si="21"/>
        <v>#REF!</v>
      </c>
      <c r="G267" s="48" t="e">
        <f t="shared" si="21"/>
        <v>#REF!</v>
      </c>
      <c r="H267" s="356"/>
      <c r="I267" s="76">
        <f>C267-B267</f>
        <v>-2500</v>
      </c>
      <c r="J267" s="185"/>
      <c r="K267" s="193"/>
      <c r="L267" s="194"/>
      <c r="M267" s="28"/>
      <c r="N267" s="28"/>
      <c r="O267" s="28"/>
    </row>
    <row r="268" spans="1:15" ht="106.5" customHeight="1">
      <c r="A268" s="35" t="s">
        <v>424</v>
      </c>
      <c r="B268" s="50">
        <v>2500</v>
      </c>
      <c r="C268" s="50"/>
      <c r="D268" s="78"/>
      <c r="E268" s="78"/>
      <c r="F268" s="78"/>
      <c r="G268" s="78"/>
      <c r="H268" s="387" t="s">
        <v>458</v>
      </c>
      <c r="I268" s="220"/>
      <c r="K268" s="4"/>
      <c r="L268" s="5"/>
      <c r="M268" s="23"/>
      <c r="N268" s="23"/>
      <c r="O268" s="23"/>
    </row>
    <row r="269" spans="1:15" ht="124.5" hidden="1" customHeight="1">
      <c r="A269" s="35" t="s">
        <v>119</v>
      </c>
      <c r="B269" s="50"/>
      <c r="C269" s="50"/>
      <c r="D269" s="78"/>
      <c r="E269" s="78"/>
      <c r="F269" s="78"/>
      <c r="G269" s="78"/>
      <c r="H269" s="36"/>
      <c r="I269" s="220"/>
      <c r="K269" s="4"/>
      <c r="L269" s="5"/>
      <c r="M269" s="23"/>
      <c r="N269" s="23"/>
      <c r="O269" s="23"/>
    </row>
    <row r="270" spans="1:15" s="6" customFormat="1" ht="65.25" hidden="1" customHeight="1">
      <c r="A270" s="35" t="s">
        <v>494</v>
      </c>
      <c r="B270" s="50"/>
      <c r="C270" s="50"/>
      <c r="D270" s="76" t="e">
        <f>#REF!</f>
        <v>#REF!</v>
      </c>
      <c r="E270" s="76" t="e">
        <f>#REF!</f>
        <v>#REF!</v>
      </c>
      <c r="F270" s="76" t="e">
        <f>#REF!</f>
        <v>#REF!</v>
      </c>
      <c r="G270" s="76" t="e">
        <f>#REF!</f>
        <v>#REF!</v>
      </c>
      <c r="H270" s="36"/>
      <c r="I270" s="224">
        <f>C270-B270</f>
        <v>0</v>
      </c>
      <c r="J270" s="169"/>
      <c r="K270" s="10"/>
      <c r="L270" s="11"/>
      <c r="M270" s="23"/>
      <c r="N270" s="23"/>
      <c r="O270" s="23"/>
    </row>
    <row r="271" spans="1:15" s="6" customFormat="1" ht="63" hidden="1" customHeight="1">
      <c r="A271" s="35" t="s">
        <v>495</v>
      </c>
      <c r="B271" s="50"/>
      <c r="C271" s="50"/>
      <c r="D271" s="79"/>
      <c r="E271" s="79"/>
      <c r="F271" s="79"/>
      <c r="G271" s="79"/>
      <c r="H271" s="37"/>
      <c r="I271" s="76">
        <f>C271-B271</f>
        <v>0</v>
      </c>
      <c r="J271" s="169"/>
      <c r="K271" s="10"/>
      <c r="L271" s="11"/>
      <c r="M271" s="23"/>
      <c r="N271" s="23"/>
      <c r="O271" s="23"/>
    </row>
    <row r="272" spans="1:15" s="30" customFormat="1" ht="47.25" hidden="1" customHeight="1">
      <c r="A272" s="290" t="s">
        <v>499</v>
      </c>
      <c r="B272" s="289">
        <f>B273+B275</f>
        <v>0</v>
      </c>
      <c r="C272" s="289">
        <f>C273+C275</f>
        <v>0</v>
      </c>
      <c r="D272" s="318">
        <f>D273</f>
        <v>0</v>
      </c>
      <c r="E272" s="318">
        <f>E273</f>
        <v>0</v>
      </c>
      <c r="F272" s="318">
        <f>F273</f>
        <v>0</v>
      </c>
      <c r="G272" s="318">
        <f>G273</f>
        <v>0</v>
      </c>
      <c r="H272" s="288" t="s">
        <v>79</v>
      </c>
      <c r="I272" s="219">
        <f>C272-B272</f>
        <v>0</v>
      </c>
      <c r="J272" s="171">
        <f>C272-B272</f>
        <v>0</v>
      </c>
      <c r="K272" s="29"/>
      <c r="M272" s="31"/>
      <c r="N272" s="31"/>
      <c r="O272" s="31"/>
    </row>
    <row r="273" spans="1:15" s="270" customFormat="1" ht="39.75" hidden="1" customHeight="1">
      <c r="A273" s="41" t="s">
        <v>500</v>
      </c>
      <c r="B273" s="48">
        <f>B274</f>
        <v>0</v>
      </c>
      <c r="C273" s="56">
        <f>C274</f>
        <v>0</v>
      </c>
      <c r="D273" s="72"/>
      <c r="E273" s="72"/>
      <c r="F273" s="72"/>
      <c r="G273" s="72"/>
      <c r="H273" s="36"/>
      <c r="I273" s="220"/>
      <c r="J273" s="169"/>
    </row>
    <row r="274" spans="1:15" s="270" customFormat="1" ht="35.25" hidden="1" customHeight="1">
      <c r="A274" s="35" t="s">
        <v>392</v>
      </c>
      <c r="B274" s="50"/>
      <c r="C274" s="55"/>
      <c r="D274" s="72"/>
      <c r="E274" s="72"/>
      <c r="F274" s="72"/>
      <c r="G274" s="72"/>
      <c r="H274" s="36"/>
      <c r="I274" s="220"/>
      <c r="J274" s="169"/>
    </row>
    <row r="275" spans="1:15" s="270" customFormat="1" ht="22.5" hidden="1" customHeight="1">
      <c r="A275" s="41" t="s">
        <v>501</v>
      </c>
      <c r="B275" s="48">
        <f>B276+B277</f>
        <v>0</v>
      </c>
      <c r="C275" s="48">
        <f>C276+C277</f>
        <v>0</v>
      </c>
      <c r="D275" s="72"/>
      <c r="E275" s="72"/>
      <c r="F275" s="72"/>
      <c r="G275" s="72"/>
      <c r="H275" s="36"/>
      <c r="I275" s="220"/>
      <c r="J275" s="169"/>
    </row>
    <row r="276" spans="1:15" s="270" customFormat="1" ht="50.25" hidden="1" customHeight="1">
      <c r="A276" s="35" t="s">
        <v>502</v>
      </c>
      <c r="B276" s="50"/>
      <c r="C276" s="55"/>
      <c r="D276" s="72"/>
      <c r="E276" s="72"/>
      <c r="F276" s="72"/>
      <c r="G276" s="72"/>
      <c r="H276" s="298"/>
      <c r="I276" s="220"/>
      <c r="J276" s="169"/>
    </row>
    <row r="277" spans="1:15" s="270" customFormat="1" ht="22.5" hidden="1" customHeight="1">
      <c r="A277" s="35" t="s">
        <v>396</v>
      </c>
      <c r="B277" s="50"/>
      <c r="C277" s="55"/>
      <c r="D277" s="72"/>
      <c r="E277" s="72"/>
      <c r="F277" s="72"/>
      <c r="G277" s="72"/>
      <c r="H277" s="36"/>
      <c r="I277" s="220"/>
      <c r="J277" s="169"/>
    </row>
    <row r="278" spans="1:15" s="30" customFormat="1" ht="54.75" hidden="1" customHeight="1">
      <c r="A278" s="290" t="s">
        <v>342</v>
      </c>
      <c r="B278" s="289">
        <f>B279+B283</f>
        <v>0</v>
      </c>
      <c r="C278" s="289">
        <f>C279+C283</f>
        <v>0</v>
      </c>
      <c r="D278" s="289">
        <f>D279+D282</f>
        <v>0</v>
      </c>
      <c r="E278" s="289">
        <f>E279+E282</f>
        <v>0</v>
      </c>
      <c r="F278" s="289">
        <f>F279+F282</f>
        <v>0</v>
      </c>
      <c r="G278" s="289">
        <f>G279+G282</f>
        <v>0</v>
      </c>
      <c r="H278" s="288" t="s">
        <v>79</v>
      </c>
      <c r="I278" s="219">
        <f>C278-B278</f>
        <v>0</v>
      </c>
      <c r="J278" s="171">
        <f>C278-B278</f>
        <v>0</v>
      </c>
      <c r="K278" s="29"/>
      <c r="M278" s="31"/>
      <c r="N278" s="31"/>
      <c r="O278" s="31"/>
    </row>
    <row r="279" spans="1:15" ht="63.75" hidden="1" customHeight="1">
      <c r="A279" s="41" t="s">
        <v>98</v>
      </c>
      <c r="B279" s="48">
        <f>SUM(B280:B282)</f>
        <v>0</v>
      </c>
      <c r="C279" s="48">
        <f>SUM(C280:C282)</f>
        <v>0</v>
      </c>
      <c r="D279" s="50">
        <f>SUM(D280:D281)</f>
        <v>0</v>
      </c>
      <c r="E279" s="50">
        <f>SUM(E280:E281)</f>
        <v>0</v>
      </c>
      <c r="F279" s="50">
        <f>SUM(F280:F281)</f>
        <v>0</v>
      </c>
      <c r="G279" s="50">
        <f>SUM(G280:G281)</f>
        <v>0</v>
      </c>
      <c r="H279" s="192"/>
      <c r="I279" s="76">
        <f>C279-B279</f>
        <v>0</v>
      </c>
      <c r="M279" s="23"/>
      <c r="N279" s="23"/>
      <c r="O279" s="23"/>
    </row>
    <row r="280" spans="1:15" ht="32.25" hidden="1" customHeight="1">
      <c r="A280" s="42" t="s">
        <v>99</v>
      </c>
      <c r="B280" s="49"/>
      <c r="C280" s="49"/>
      <c r="D280" s="49"/>
      <c r="E280" s="49"/>
      <c r="F280" s="49"/>
      <c r="G280" s="49"/>
      <c r="H280" s="192"/>
      <c r="I280" s="220"/>
      <c r="M280" s="23"/>
      <c r="N280" s="23"/>
      <c r="O280" s="23"/>
    </row>
    <row r="281" spans="1:15" ht="38.25" hidden="1" customHeight="1">
      <c r="A281" s="268" t="s">
        <v>100</v>
      </c>
      <c r="B281" s="50"/>
      <c r="C281" s="52"/>
      <c r="D281" s="52"/>
      <c r="E281" s="52"/>
      <c r="F281" s="52"/>
      <c r="G281" s="52"/>
      <c r="H281" s="192"/>
      <c r="I281" s="220"/>
      <c r="M281" s="23"/>
      <c r="N281" s="23"/>
      <c r="O281" s="23"/>
    </row>
    <row r="282" spans="1:15" ht="39.75" hidden="1" customHeight="1">
      <c r="A282" s="350" t="s">
        <v>582</v>
      </c>
      <c r="B282" s="50"/>
      <c r="C282" s="50"/>
      <c r="D282" s="50">
        <f>SUM(D283:D285)</f>
        <v>0</v>
      </c>
      <c r="E282" s="50">
        <f>SUM(E283:E285)</f>
        <v>0</v>
      </c>
      <c r="F282" s="50">
        <f>SUM(F283:F285)</f>
        <v>0</v>
      </c>
      <c r="G282" s="50">
        <f>SUM(G283:G285)</f>
        <v>0</v>
      </c>
      <c r="H282" s="36"/>
      <c r="I282" s="220"/>
      <c r="M282" s="23"/>
      <c r="N282" s="23"/>
      <c r="O282" s="23"/>
    </row>
    <row r="283" spans="1:15" ht="37.5" hidden="1" customHeight="1">
      <c r="A283" s="41" t="s">
        <v>101</v>
      </c>
      <c r="B283" s="48">
        <f>B285+B286+B287+B284</f>
        <v>0</v>
      </c>
      <c r="C283" s="48">
        <f>C285+C286+C287+C284</f>
        <v>0</v>
      </c>
      <c r="D283" s="65"/>
      <c r="E283" s="65"/>
      <c r="F283" s="65"/>
      <c r="G283" s="65"/>
      <c r="H283" s="192"/>
      <c r="I283" s="76">
        <f>C283-B283</f>
        <v>0</v>
      </c>
      <c r="M283" s="23"/>
      <c r="N283" s="23"/>
      <c r="O283" s="23"/>
    </row>
    <row r="284" spans="1:15" ht="21.75" hidden="1" customHeight="1">
      <c r="A284" s="260" t="s">
        <v>390</v>
      </c>
      <c r="B284" s="50"/>
      <c r="C284" s="65"/>
      <c r="D284" s="65"/>
      <c r="E284" s="65"/>
      <c r="F284" s="65"/>
      <c r="G284" s="65"/>
      <c r="H284" s="36"/>
      <c r="I284" s="220"/>
      <c r="M284" s="23"/>
      <c r="N284" s="23"/>
      <c r="O284" s="23"/>
    </row>
    <row r="285" spans="1:15" ht="32.25" hidden="1" customHeight="1">
      <c r="A285" s="36" t="s">
        <v>321</v>
      </c>
      <c r="B285" s="50"/>
      <c r="C285" s="65"/>
      <c r="D285" s="65"/>
      <c r="E285" s="65"/>
      <c r="F285" s="65"/>
      <c r="G285" s="65"/>
      <c r="H285" s="192"/>
      <c r="I285" s="220"/>
      <c r="M285" s="23"/>
      <c r="N285" s="23"/>
      <c r="O285" s="23"/>
    </row>
    <row r="286" spans="1:15" ht="33.75" hidden="1" customHeight="1">
      <c r="A286" s="35" t="s">
        <v>91</v>
      </c>
      <c r="B286" s="50"/>
      <c r="C286" s="65"/>
      <c r="D286" s="65"/>
      <c r="E286" s="65"/>
      <c r="F286" s="65"/>
      <c r="G286" s="65"/>
      <c r="H286" s="36"/>
      <c r="I286" s="220"/>
      <c r="M286" s="23"/>
      <c r="N286" s="23"/>
      <c r="O286" s="23"/>
    </row>
    <row r="287" spans="1:15" ht="35.25" hidden="1" customHeight="1">
      <c r="A287" s="35" t="s">
        <v>102</v>
      </c>
      <c r="B287" s="50"/>
      <c r="C287" s="65"/>
      <c r="D287" s="65"/>
      <c r="E287" s="65"/>
      <c r="F287" s="65"/>
      <c r="G287" s="65"/>
      <c r="H287" s="36"/>
      <c r="I287" s="220"/>
      <c r="M287" s="23"/>
      <c r="N287" s="23"/>
      <c r="O287" s="23"/>
    </row>
    <row r="288" spans="1:15" s="30" customFormat="1" ht="48.75" hidden="1" customHeight="1">
      <c r="A288" s="290" t="s">
        <v>503</v>
      </c>
      <c r="B288" s="289">
        <f t="shared" ref="B288:G288" si="22">B289+B292</f>
        <v>0</v>
      </c>
      <c r="C288" s="289">
        <f t="shared" si="22"/>
        <v>0</v>
      </c>
      <c r="D288" s="289">
        <f t="shared" si="22"/>
        <v>0</v>
      </c>
      <c r="E288" s="289">
        <f t="shared" si="22"/>
        <v>0</v>
      </c>
      <c r="F288" s="289">
        <f t="shared" si="22"/>
        <v>0</v>
      </c>
      <c r="G288" s="289">
        <f t="shared" si="22"/>
        <v>0</v>
      </c>
      <c r="H288" s="321"/>
      <c r="I288" s="219">
        <f>C288-B288</f>
        <v>0</v>
      </c>
      <c r="J288" s="171">
        <f>C288-B288</f>
        <v>0</v>
      </c>
      <c r="K288" s="32"/>
      <c r="M288" s="31"/>
      <c r="N288" s="31"/>
      <c r="O288" s="31"/>
    </row>
    <row r="289" spans="1:15" s="187" customFormat="1" ht="51" hidden="1" customHeight="1">
      <c r="A289" s="41" t="s">
        <v>504</v>
      </c>
      <c r="B289" s="48">
        <f t="shared" ref="B289:G289" si="23">B290</f>
        <v>0</v>
      </c>
      <c r="C289" s="48">
        <f t="shared" si="23"/>
        <v>0</v>
      </c>
      <c r="D289" s="48">
        <f t="shared" si="23"/>
        <v>0</v>
      </c>
      <c r="E289" s="48">
        <f t="shared" si="23"/>
        <v>0</v>
      </c>
      <c r="F289" s="48">
        <f t="shared" si="23"/>
        <v>0</v>
      </c>
      <c r="G289" s="48">
        <f t="shared" si="23"/>
        <v>0</v>
      </c>
      <c r="H289" s="37"/>
      <c r="I289" s="76">
        <f>C289-B289</f>
        <v>0</v>
      </c>
      <c r="J289" s="185"/>
      <c r="K289" s="186"/>
      <c r="M289" s="28"/>
      <c r="N289" s="28"/>
      <c r="O289" s="28"/>
    </row>
    <row r="290" spans="1:15" ht="34.5" hidden="1" customHeight="1">
      <c r="A290" s="35" t="s">
        <v>505</v>
      </c>
      <c r="B290" s="50"/>
      <c r="C290" s="50"/>
      <c r="D290" s="50"/>
      <c r="E290" s="50"/>
      <c r="F290" s="50"/>
      <c r="G290" s="50"/>
      <c r="H290" s="36"/>
      <c r="I290" s="220"/>
      <c r="M290" s="23"/>
      <c r="N290" s="23"/>
      <c r="O290" s="23"/>
    </row>
    <row r="291" spans="1:15" ht="34.5" hidden="1" customHeight="1">
      <c r="A291" s="35" t="s">
        <v>506</v>
      </c>
      <c r="B291" s="50"/>
      <c r="C291" s="50"/>
      <c r="D291" s="50"/>
      <c r="E291" s="50"/>
      <c r="F291" s="50"/>
      <c r="G291" s="50"/>
      <c r="H291" s="36"/>
      <c r="I291" s="220"/>
      <c r="M291" s="23"/>
      <c r="N291" s="23"/>
      <c r="O291" s="23"/>
    </row>
    <row r="292" spans="1:15" s="187" customFormat="1" ht="45" hidden="1">
      <c r="A292" s="41" t="s">
        <v>507</v>
      </c>
      <c r="B292" s="48">
        <f>B293+B294</f>
        <v>0</v>
      </c>
      <c r="C292" s="48">
        <f>C293+C294</f>
        <v>0</v>
      </c>
      <c r="D292" s="48">
        <f>D293</f>
        <v>0</v>
      </c>
      <c r="E292" s="48">
        <f>E293</f>
        <v>0</v>
      </c>
      <c r="F292" s="48">
        <f>F293</f>
        <v>0</v>
      </c>
      <c r="G292" s="48">
        <f>G293</f>
        <v>0</v>
      </c>
      <c r="H292" s="37"/>
      <c r="I292" s="221"/>
      <c r="J292" s="185"/>
      <c r="K292" s="186"/>
      <c r="M292" s="28"/>
      <c r="N292" s="28"/>
      <c r="O292" s="28"/>
    </row>
    <row r="293" spans="1:15" ht="31.5" hidden="1" customHeight="1">
      <c r="A293" s="35" t="s">
        <v>508</v>
      </c>
      <c r="B293" s="50"/>
      <c r="C293" s="50"/>
      <c r="D293" s="50"/>
      <c r="E293" s="50"/>
      <c r="F293" s="50"/>
      <c r="G293" s="50"/>
      <c r="H293" s="36"/>
      <c r="I293" s="220"/>
      <c r="M293" s="23"/>
      <c r="N293" s="23"/>
      <c r="O293" s="23"/>
    </row>
    <row r="294" spans="1:15" ht="52.5" hidden="1" customHeight="1">
      <c r="A294" s="35" t="s">
        <v>509</v>
      </c>
      <c r="B294" s="50"/>
      <c r="C294" s="50"/>
      <c r="D294" s="50"/>
      <c r="E294" s="50"/>
      <c r="F294" s="50"/>
      <c r="G294" s="50"/>
      <c r="H294" s="36"/>
      <c r="I294" s="220"/>
      <c r="M294" s="23"/>
      <c r="N294" s="23"/>
      <c r="O294" s="23"/>
    </row>
    <row r="295" spans="1:15" s="30" customFormat="1" ht="53.25" hidden="1" customHeight="1">
      <c r="A295" s="290" t="s">
        <v>510</v>
      </c>
      <c r="B295" s="289">
        <f>B296+B300</f>
        <v>0</v>
      </c>
      <c r="C295" s="289">
        <f>C296+C300</f>
        <v>0</v>
      </c>
      <c r="D295" s="318">
        <f>D296</f>
        <v>0</v>
      </c>
      <c r="E295" s="318">
        <f>E296</f>
        <v>0</v>
      </c>
      <c r="F295" s="318">
        <f>F296</f>
        <v>0</v>
      </c>
      <c r="G295" s="318">
        <f>G296</f>
        <v>0</v>
      </c>
      <c r="H295" s="288" t="s">
        <v>79</v>
      </c>
      <c r="I295" s="219">
        <f>C295-B295</f>
        <v>0</v>
      </c>
      <c r="J295" s="171">
        <f>C295-B295</f>
        <v>0</v>
      </c>
      <c r="K295" s="29"/>
      <c r="M295" s="31"/>
      <c r="N295" s="31"/>
      <c r="O295" s="31"/>
    </row>
    <row r="296" spans="1:15" s="9" customFormat="1" ht="49.5" hidden="1" customHeight="1">
      <c r="A296" s="41" t="s">
        <v>385</v>
      </c>
      <c r="B296" s="48">
        <f t="shared" ref="B296:G296" si="24">SUM(B297:B299)</f>
        <v>0</v>
      </c>
      <c r="C296" s="48">
        <f t="shared" si="24"/>
        <v>0</v>
      </c>
      <c r="D296" s="49">
        <f t="shared" si="24"/>
        <v>0</v>
      </c>
      <c r="E296" s="49">
        <f t="shared" si="24"/>
        <v>0</v>
      </c>
      <c r="F296" s="49">
        <f t="shared" si="24"/>
        <v>0</v>
      </c>
      <c r="G296" s="49">
        <f t="shared" si="24"/>
        <v>0</v>
      </c>
      <c r="H296" s="353"/>
      <c r="I296" s="76">
        <f>C296-B296</f>
        <v>0</v>
      </c>
      <c r="J296" s="172"/>
      <c r="K296" s="13"/>
    </row>
    <row r="297" spans="1:15" s="9" customFormat="1" ht="33.75" hidden="1" customHeight="1">
      <c r="A297" s="35" t="s">
        <v>80</v>
      </c>
      <c r="B297" s="50"/>
      <c r="C297" s="50"/>
      <c r="D297" s="49"/>
      <c r="E297" s="49"/>
      <c r="F297" s="49"/>
      <c r="G297" s="49"/>
      <c r="H297" s="35"/>
      <c r="I297" s="220"/>
      <c r="J297" s="172"/>
      <c r="K297" s="13"/>
    </row>
    <row r="298" spans="1:15" s="9" customFormat="1" ht="37.5" hidden="1" customHeight="1">
      <c r="A298" s="35" t="s">
        <v>54</v>
      </c>
      <c r="B298" s="50"/>
      <c r="C298" s="50"/>
      <c r="D298" s="49"/>
      <c r="E298" s="49"/>
      <c r="F298" s="49"/>
      <c r="G298" s="49"/>
      <c r="H298" s="35"/>
      <c r="I298" s="220"/>
      <c r="J298" s="172"/>
      <c r="K298" s="13"/>
    </row>
    <row r="299" spans="1:15" s="9" customFormat="1" ht="39.75" hidden="1" customHeight="1">
      <c r="A299" s="35" t="s">
        <v>90</v>
      </c>
      <c r="B299" s="50"/>
      <c r="C299" s="50"/>
      <c r="D299" s="49"/>
      <c r="E299" s="49"/>
      <c r="F299" s="49"/>
      <c r="G299" s="49"/>
      <c r="H299" s="261"/>
      <c r="I299" s="220"/>
      <c r="J299" s="172"/>
      <c r="K299" s="13"/>
    </row>
    <row r="300" spans="1:15" ht="37.5" hidden="1" customHeight="1">
      <c r="A300" s="41" t="s">
        <v>386</v>
      </c>
      <c r="B300" s="48">
        <f>B301</f>
        <v>0</v>
      </c>
      <c r="C300" s="48">
        <f>C301</f>
        <v>0</v>
      </c>
      <c r="D300" s="52"/>
      <c r="E300" s="52"/>
      <c r="F300" s="52"/>
      <c r="G300" s="52"/>
      <c r="H300" s="261"/>
      <c r="I300" s="76">
        <f>C300-B300</f>
        <v>0</v>
      </c>
    </row>
    <row r="301" spans="1:15" ht="33.75" hidden="1" customHeight="1">
      <c r="A301" s="35" t="s">
        <v>387</v>
      </c>
      <c r="B301" s="50"/>
      <c r="C301" s="52"/>
      <c r="D301" s="52"/>
      <c r="E301" s="52"/>
      <c r="F301" s="52"/>
      <c r="G301" s="52"/>
      <c r="H301" s="262"/>
      <c r="I301" s="220"/>
    </row>
    <row r="302" spans="1:15" s="30" customFormat="1" ht="53.25" customHeight="1">
      <c r="A302" s="290" t="s">
        <v>547</v>
      </c>
      <c r="B302" s="289">
        <f>B303+B306</f>
        <v>2000</v>
      </c>
      <c r="C302" s="289">
        <f>C303+C306</f>
        <v>0</v>
      </c>
      <c r="D302" s="137">
        <f>D306</f>
        <v>0</v>
      </c>
      <c r="E302" s="137">
        <f>E306</f>
        <v>0</v>
      </c>
      <c r="F302" s="137">
        <f>F306</f>
        <v>0</v>
      </c>
      <c r="G302" s="137">
        <f>G306</f>
        <v>0</v>
      </c>
      <c r="H302" s="288" t="s">
        <v>79</v>
      </c>
      <c r="I302" s="219">
        <f>C302-B302</f>
        <v>-2000</v>
      </c>
      <c r="J302" s="171">
        <f>C302-B302</f>
        <v>-2000</v>
      </c>
      <c r="K302" s="15">
        <f>I302-J302</f>
        <v>0</v>
      </c>
      <c r="M302" s="31"/>
      <c r="N302" s="31"/>
      <c r="O302" s="31"/>
    </row>
    <row r="303" spans="1:15" s="30" customFormat="1" ht="49.5" hidden="1" customHeight="1">
      <c r="A303" s="41" t="s">
        <v>515</v>
      </c>
      <c r="B303" s="48">
        <f t="shared" ref="B303:G303" si="25">B304+B305</f>
        <v>0</v>
      </c>
      <c r="C303" s="48">
        <f t="shared" si="25"/>
        <v>0</v>
      </c>
      <c r="D303" s="48">
        <f t="shared" si="25"/>
        <v>0</v>
      </c>
      <c r="E303" s="48">
        <f t="shared" si="25"/>
        <v>0</v>
      </c>
      <c r="F303" s="48">
        <f t="shared" si="25"/>
        <v>0</v>
      </c>
      <c r="G303" s="48">
        <f t="shared" si="25"/>
        <v>0</v>
      </c>
      <c r="H303" s="296"/>
      <c r="I303" s="76">
        <f>C303-B303</f>
        <v>0</v>
      </c>
      <c r="J303" s="171"/>
      <c r="K303" s="32"/>
      <c r="M303" s="31"/>
      <c r="N303" s="31"/>
      <c r="O303" s="31"/>
    </row>
    <row r="304" spans="1:15" s="30" customFormat="1" ht="33" hidden="1" customHeight="1">
      <c r="A304" s="35" t="s">
        <v>413</v>
      </c>
      <c r="B304" s="50"/>
      <c r="C304" s="50"/>
      <c r="D304" s="137"/>
      <c r="E304" s="137"/>
      <c r="F304" s="137"/>
      <c r="G304" s="137"/>
      <c r="H304" s="291"/>
      <c r="I304" s="225"/>
      <c r="J304" s="171"/>
      <c r="K304" s="32"/>
      <c r="M304" s="31"/>
      <c r="N304" s="31"/>
      <c r="O304" s="31"/>
    </row>
    <row r="305" spans="1:15" s="30" customFormat="1" ht="33.75" hidden="1" customHeight="1">
      <c r="A305" s="35" t="s">
        <v>531</v>
      </c>
      <c r="B305" s="50"/>
      <c r="C305" s="50"/>
      <c r="D305" s="137"/>
      <c r="E305" s="137"/>
      <c r="F305" s="137"/>
      <c r="G305" s="137"/>
      <c r="H305" s="291"/>
      <c r="I305" s="225"/>
      <c r="J305" s="171"/>
      <c r="K305" s="32"/>
      <c r="M305" s="31"/>
      <c r="N305" s="31"/>
      <c r="O305" s="31"/>
    </row>
    <row r="306" spans="1:15" s="9" customFormat="1" ht="70.5" customHeight="1">
      <c r="A306" s="41" t="s">
        <v>298</v>
      </c>
      <c r="B306" s="48">
        <f>B307+B308+B309+B310+B311+B312+B313+B314+B315+B316+B317+B318+B319</f>
        <v>2000</v>
      </c>
      <c r="C306" s="48">
        <f>C307+C308+C309+C310+C311+C312+C313+C314+C315+C316+C317+C318+C319</f>
        <v>0</v>
      </c>
      <c r="D306" s="48">
        <f>D307+D309</f>
        <v>0</v>
      </c>
      <c r="E306" s="48">
        <f>E307+E309</f>
        <v>0</v>
      </c>
      <c r="F306" s="48">
        <f>F307+F309</f>
        <v>0</v>
      </c>
      <c r="G306" s="48">
        <f>G307+G309</f>
        <v>0</v>
      </c>
      <c r="H306" s="211"/>
      <c r="I306" s="76">
        <f>C306-B306</f>
        <v>-2000</v>
      </c>
      <c r="J306" s="172"/>
      <c r="K306" s="13"/>
    </row>
    <row r="307" spans="1:15" ht="36" customHeight="1">
      <c r="A307" s="35" t="s">
        <v>97</v>
      </c>
      <c r="B307" s="50">
        <v>2000</v>
      </c>
      <c r="C307" s="52"/>
      <c r="D307" s="52"/>
      <c r="E307" s="52"/>
      <c r="F307" s="52"/>
      <c r="G307" s="52"/>
      <c r="H307" s="402" t="s">
        <v>671</v>
      </c>
      <c r="I307" s="222"/>
    </row>
    <row r="308" spans="1:15" ht="39.75" hidden="1" customHeight="1">
      <c r="A308" s="35" t="s">
        <v>511</v>
      </c>
      <c r="B308" s="50"/>
      <c r="C308" s="52"/>
      <c r="D308" s="52"/>
      <c r="E308" s="52"/>
      <c r="F308" s="52"/>
      <c r="G308" s="52"/>
      <c r="H308" s="402"/>
      <c r="I308" s="222"/>
    </row>
    <row r="309" spans="1:15" ht="32.25" hidden="1" customHeight="1">
      <c r="A309" s="35" t="s">
        <v>416</v>
      </c>
      <c r="B309" s="50"/>
      <c r="C309" s="52"/>
      <c r="D309" s="52"/>
      <c r="E309" s="52"/>
      <c r="F309" s="52"/>
      <c r="G309" s="52"/>
      <c r="H309" s="402"/>
      <c r="I309" s="222"/>
    </row>
    <row r="310" spans="1:15" ht="36.75" hidden="1" customHeight="1">
      <c r="A310" s="35" t="s">
        <v>512</v>
      </c>
      <c r="B310" s="50"/>
      <c r="C310" s="52"/>
      <c r="D310" s="52"/>
      <c r="E310" s="52"/>
      <c r="F310" s="52"/>
      <c r="G310" s="52"/>
      <c r="H310" s="388"/>
      <c r="I310" s="222"/>
    </row>
    <row r="311" spans="1:15" ht="23.25" hidden="1" customHeight="1">
      <c r="A311" s="35" t="s">
        <v>158</v>
      </c>
      <c r="B311" s="50"/>
      <c r="C311" s="52"/>
      <c r="D311" s="52"/>
      <c r="E311" s="52"/>
      <c r="F311" s="52"/>
      <c r="G311" s="52"/>
      <c r="H311" s="388"/>
      <c r="I311" s="222"/>
    </row>
    <row r="312" spans="1:15" ht="39" hidden="1" customHeight="1">
      <c r="A312" s="35" t="s">
        <v>297</v>
      </c>
      <c r="B312" s="50"/>
      <c r="C312" s="52"/>
      <c r="D312" s="52"/>
      <c r="E312" s="52"/>
      <c r="F312" s="52"/>
      <c r="G312" s="52"/>
      <c r="H312" s="388"/>
      <c r="I312" s="222"/>
    </row>
    <row r="313" spans="1:15" ht="34.5" hidden="1" customHeight="1">
      <c r="A313" s="35" t="s">
        <v>299</v>
      </c>
      <c r="B313" s="50"/>
      <c r="C313" s="52"/>
      <c r="D313" s="52"/>
      <c r="E313" s="52"/>
      <c r="F313" s="52"/>
      <c r="G313" s="52"/>
      <c r="H313" s="388"/>
      <c r="I313" s="222"/>
    </row>
    <row r="314" spans="1:15" ht="21" hidden="1" customHeight="1">
      <c r="A314" s="35" t="s">
        <v>428</v>
      </c>
      <c r="B314" s="50"/>
      <c r="C314" s="52"/>
      <c r="D314" s="52"/>
      <c r="E314" s="52"/>
      <c r="F314" s="52"/>
      <c r="G314" s="52"/>
      <c r="H314" s="388"/>
      <c r="I314" s="222"/>
    </row>
    <row r="315" spans="1:15" ht="26.25" hidden="1" customHeight="1">
      <c r="A315" s="35" t="s">
        <v>415</v>
      </c>
      <c r="B315" s="50"/>
      <c r="C315" s="52"/>
      <c r="D315" s="52"/>
      <c r="E315" s="52"/>
      <c r="F315" s="52"/>
      <c r="G315" s="52"/>
      <c r="H315" s="411"/>
      <c r="I315" s="222"/>
    </row>
    <row r="316" spans="1:15" ht="36.75" hidden="1" customHeight="1">
      <c r="A316" s="35" t="s">
        <v>513</v>
      </c>
      <c r="B316" s="50"/>
      <c r="C316" s="52"/>
      <c r="D316" s="52"/>
      <c r="E316" s="52"/>
      <c r="F316" s="52"/>
      <c r="G316" s="52"/>
      <c r="H316" s="411"/>
      <c r="I316" s="222"/>
    </row>
    <row r="317" spans="1:15" ht="33.75" hidden="1" customHeight="1">
      <c r="A317" s="35" t="s">
        <v>514</v>
      </c>
      <c r="B317" s="50"/>
      <c r="C317" s="52"/>
      <c r="D317" s="52"/>
      <c r="E317" s="52"/>
      <c r="F317" s="52"/>
      <c r="G317" s="52"/>
      <c r="H317" s="411"/>
      <c r="I317" s="222"/>
    </row>
    <row r="318" spans="1:15" ht="37.5" hidden="1" customHeight="1">
      <c r="A318" s="35" t="s">
        <v>427</v>
      </c>
      <c r="B318" s="50"/>
      <c r="C318" s="52"/>
      <c r="D318" s="52"/>
      <c r="E318" s="52"/>
      <c r="F318" s="52"/>
      <c r="G318" s="52"/>
      <c r="H318" s="411"/>
      <c r="I318" s="222"/>
    </row>
    <row r="319" spans="1:15" ht="28.5" hidden="1" customHeight="1">
      <c r="A319" s="35" t="s">
        <v>414</v>
      </c>
      <c r="B319" s="50"/>
      <c r="C319" s="52"/>
      <c r="D319" s="52"/>
      <c r="E319" s="52"/>
      <c r="F319" s="52"/>
      <c r="G319" s="52"/>
      <c r="H319" s="411"/>
      <c r="I319" s="222"/>
    </row>
    <row r="320" spans="1:15" s="30" customFormat="1" ht="49.5" hidden="1" customHeight="1">
      <c r="A320" s="290" t="s">
        <v>548</v>
      </c>
      <c r="B320" s="289">
        <f t="shared" ref="B320:G320" si="26">B321+B328+B342</f>
        <v>0</v>
      </c>
      <c r="C320" s="289">
        <f t="shared" si="26"/>
        <v>0</v>
      </c>
      <c r="D320" s="137" t="e">
        <f t="shared" si="26"/>
        <v>#REF!</v>
      </c>
      <c r="E320" s="137" t="e">
        <f t="shared" si="26"/>
        <v>#REF!</v>
      </c>
      <c r="F320" s="137" t="e">
        <f t="shared" si="26"/>
        <v>#REF!</v>
      </c>
      <c r="G320" s="137" t="e">
        <f t="shared" si="26"/>
        <v>#REF!</v>
      </c>
      <c r="H320" s="288" t="s">
        <v>79</v>
      </c>
      <c r="I320" s="219">
        <f>C320-B320</f>
        <v>0</v>
      </c>
      <c r="J320" s="171">
        <f>C320-B320</f>
        <v>0</v>
      </c>
      <c r="K320" s="15">
        <f>I320-J320</f>
        <v>0</v>
      </c>
      <c r="M320" s="31"/>
      <c r="N320" s="31"/>
      <c r="O320" s="31"/>
    </row>
    <row r="321" spans="1:13" s="9" customFormat="1" ht="33.75" hidden="1" customHeight="1">
      <c r="A321" s="41" t="s">
        <v>516</v>
      </c>
      <c r="B321" s="48">
        <f>B322+B325+B326</f>
        <v>0</v>
      </c>
      <c r="C321" s="48">
        <f>C322+C325+C326</f>
        <v>0</v>
      </c>
      <c r="D321" s="48" t="e">
        <f>D322+D325+D326+#REF!+#REF!+#REF!+D327</f>
        <v>#REF!</v>
      </c>
      <c r="E321" s="48" t="e">
        <f>E322+E325+E326+#REF!+#REF!+#REF!+E327</f>
        <v>#REF!</v>
      </c>
      <c r="F321" s="48" t="e">
        <f>F322+F325+F326+#REF!+#REF!+#REF!+F327</f>
        <v>#REF!</v>
      </c>
      <c r="G321" s="48" t="e">
        <f>G322+G325+G326+#REF!+#REF!+#REF!+G327</f>
        <v>#REF!</v>
      </c>
      <c r="H321" s="389" t="s">
        <v>587</v>
      </c>
      <c r="I321" s="76">
        <f>C321-B321</f>
        <v>0</v>
      </c>
      <c r="J321" s="172"/>
      <c r="K321" s="13"/>
    </row>
    <row r="322" spans="1:13" ht="27" hidden="1" customHeight="1">
      <c r="A322" s="35" t="s">
        <v>589</v>
      </c>
      <c r="B322" s="50"/>
      <c r="C322" s="50"/>
      <c r="D322" s="50"/>
      <c r="E322" s="50"/>
      <c r="F322" s="50"/>
      <c r="G322" s="50"/>
      <c r="H322" s="389"/>
      <c r="I322" s="222"/>
    </row>
    <row r="323" spans="1:13" ht="36.75" hidden="1" customHeight="1">
      <c r="A323" s="315" t="s">
        <v>318</v>
      </c>
      <c r="B323" s="301"/>
      <c r="C323" s="301"/>
      <c r="D323" s="50"/>
      <c r="E323" s="50"/>
      <c r="F323" s="50"/>
      <c r="G323" s="50"/>
      <c r="H323" s="389"/>
      <c r="I323" s="222"/>
    </row>
    <row r="324" spans="1:13" ht="32.25" hidden="1" customHeight="1">
      <c r="A324" s="315" t="s">
        <v>594</v>
      </c>
      <c r="B324" s="301"/>
      <c r="C324" s="301"/>
      <c r="D324" s="50"/>
      <c r="E324" s="50"/>
      <c r="F324" s="50"/>
      <c r="G324" s="50"/>
      <c r="H324" s="389"/>
      <c r="I324" s="222"/>
    </row>
    <row r="325" spans="1:13" s="17" customFormat="1" ht="5.25" hidden="1" customHeight="1">
      <c r="A325" s="35" t="s">
        <v>517</v>
      </c>
      <c r="B325" s="52"/>
      <c r="C325" s="50"/>
      <c r="D325" s="78"/>
      <c r="E325" s="78"/>
      <c r="F325" s="78"/>
      <c r="G325" s="78"/>
      <c r="H325" s="389"/>
      <c r="I325" s="222"/>
      <c r="J325" s="176"/>
      <c r="K325" s="16"/>
    </row>
    <row r="326" spans="1:13" ht="24.75" hidden="1" customHeight="1">
      <c r="A326" s="35" t="s">
        <v>588</v>
      </c>
      <c r="B326" s="50"/>
      <c r="C326" s="50"/>
      <c r="D326" s="50"/>
      <c r="E326" s="50"/>
      <c r="F326" s="50"/>
      <c r="G326" s="50"/>
      <c r="H326" s="389"/>
      <c r="I326" s="222"/>
    </row>
    <row r="327" spans="1:13" ht="36" hidden="1" customHeight="1">
      <c r="A327" s="302" t="s">
        <v>454</v>
      </c>
      <c r="B327" s="316"/>
      <c r="C327" s="301"/>
      <c r="D327" s="78"/>
      <c r="E327" s="78"/>
      <c r="F327" s="78"/>
      <c r="G327" s="78"/>
      <c r="H327" s="361"/>
      <c r="I327" s="222"/>
      <c r="M327" s="23"/>
    </row>
    <row r="328" spans="1:13" s="9" customFormat="1" ht="33.75" hidden="1" customHeight="1">
      <c r="A328" s="41" t="s">
        <v>518</v>
      </c>
      <c r="B328" s="48">
        <f>B329+B333+B336+B340+B334+B335+B337+B338+B339</f>
        <v>0</v>
      </c>
      <c r="C328" s="48">
        <f>C329+C333+C336+C340+C334+C335+C337+C338+C339</f>
        <v>0</v>
      </c>
      <c r="D328" s="48">
        <f>D329+D333+D335+D336+D337+D338+D341+D334+D340</f>
        <v>0</v>
      </c>
      <c r="E328" s="48">
        <f>E329+E333+E335+E336+E337+E338+E341+E334+E340</f>
        <v>0</v>
      </c>
      <c r="F328" s="48">
        <f>F329+F333+F335+F336+F337+F338+F341+F334+F340</f>
        <v>0</v>
      </c>
      <c r="G328" s="48">
        <f>G329+G333+G335+G336+G337+G338+G341+G334+G340</f>
        <v>0</v>
      </c>
      <c r="H328" s="389"/>
      <c r="I328" s="76">
        <f>C328-B328</f>
        <v>0</v>
      </c>
      <c r="J328" s="172"/>
      <c r="K328" s="13"/>
    </row>
    <row r="329" spans="1:13" s="9" customFormat="1" ht="100.5" hidden="1" customHeight="1">
      <c r="A329" s="35" t="s">
        <v>355</v>
      </c>
      <c r="B329" s="50">
        <f>B330+B331+B332</f>
        <v>0</v>
      </c>
      <c r="C329" s="50">
        <f>C330+C331+C332</f>
        <v>0</v>
      </c>
      <c r="D329" s="49"/>
      <c r="E329" s="49"/>
      <c r="F329" s="49"/>
      <c r="G329" s="49"/>
      <c r="H329" s="405"/>
      <c r="I329" s="78"/>
      <c r="J329" s="172"/>
      <c r="K329" s="247">
        <f>C330+C331+C250+C251+C246+C247+0.6</f>
        <v>0.6</v>
      </c>
    </row>
    <row r="330" spans="1:13" s="9" customFormat="1" ht="15" hidden="1" customHeight="1">
      <c r="A330" s="315" t="s">
        <v>354</v>
      </c>
      <c r="B330" s="49"/>
      <c r="C330" s="49"/>
      <c r="D330" s="49"/>
      <c r="E330" s="49"/>
      <c r="F330" s="49"/>
      <c r="G330" s="49"/>
      <c r="H330" s="405"/>
      <c r="I330" s="78"/>
      <c r="J330" s="172"/>
      <c r="K330" s="13"/>
    </row>
    <row r="331" spans="1:13" s="9" customFormat="1" ht="15" hidden="1" customHeight="1">
      <c r="A331" s="315" t="s">
        <v>352</v>
      </c>
      <c r="B331" s="49"/>
      <c r="C331" s="49"/>
      <c r="D331" s="49"/>
      <c r="E331" s="49"/>
      <c r="F331" s="49"/>
      <c r="G331" s="49"/>
      <c r="H331" s="405"/>
      <c r="I331" s="78"/>
      <c r="J331" s="172"/>
      <c r="K331" s="13"/>
    </row>
    <row r="332" spans="1:13" s="9" customFormat="1" ht="15" hidden="1" customHeight="1">
      <c r="A332" s="315" t="s">
        <v>353</v>
      </c>
      <c r="B332" s="49"/>
      <c r="C332" s="49"/>
      <c r="D332" s="49"/>
      <c r="E332" s="49"/>
      <c r="F332" s="49"/>
      <c r="G332" s="49"/>
      <c r="H332" s="405"/>
      <c r="I332" s="78"/>
      <c r="J332" s="172"/>
      <c r="K332" s="13"/>
    </row>
    <row r="333" spans="1:13" ht="36.75" hidden="1" customHeight="1">
      <c r="A333" s="35" t="s">
        <v>340</v>
      </c>
      <c r="B333" s="50"/>
      <c r="C333" s="50"/>
      <c r="D333" s="50"/>
      <c r="E333" s="50"/>
      <c r="F333" s="50"/>
      <c r="G333" s="50"/>
      <c r="H333" s="405"/>
      <c r="I333" s="222"/>
    </row>
    <row r="334" spans="1:13" ht="21" hidden="1" customHeight="1">
      <c r="A334" s="35" t="s">
        <v>120</v>
      </c>
      <c r="B334" s="50"/>
      <c r="C334" s="50"/>
      <c r="D334" s="50"/>
      <c r="E334" s="50"/>
      <c r="F334" s="50"/>
      <c r="G334" s="50"/>
      <c r="H334" s="412"/>
      <c r="I334" s="222"/>
    </row>
    <row r="335" spans="1:13" ht="33.75" hidden="1" customHeight="1">
      <c r="A335" s="35" t="s">
        <v>26</v>
      </c>
      <c r="B335" s="52"/>
      <c r="C335" s="52"/>
      <c r="D335" s="78"/>
      <c r="E335" s="78"/>
      <c r="F335" s="78"/>
      <c r="G335" s="78"/>
      <c r="H335" s="412"/>
      <c r="I335" s="222"/>
    </row>
    <row r="336" spans="1:13" ht="35.25" hidden="1" customHeight="1">
      <c r="A336" s="35" t="s">
        <v>121</v>
      </c>
      <c r="B336" s="52"/>
      <c r="C336" s="52"/>
      <c r="D336" s="78"/>
      <c r="E336" s="78"/>
      <c r="F336" s="78"/>
      <c r="G336" s="78"/>
      <c r="H336" s="412"/>
      <c r="I336" s="222"/>
    </row>
    <row r="337" spans="1:11" ht="75" hidden="1" customHeight="1">
      <c r="A337" s="35" t="s">
        <v>131</v>
      </c>
      <c r="B337" s="52"/>
      <c r="C337" s="52"/>
      <c r="D337" s="78"/>
      <c r="E337" s="78"/>
      <c r="F337" s="78"/>
      <c r="G337" s="78"/>
      <c r="H337" s="412"/>
      <c r="I337" s="222"/>
    </row>
    <row r="338" spans="1:11" ht="55.5" hidden="1" customHeight="1">
      <c r="A338" s="35" t="s">
        <v>148</v>
      </c>
      <c r="B338" s="52"/>
      <c r="C338" s="52"/>
      <c r="D338" s="78"/>
      <c r="E338" s="78"/>
      <c r="F338" s="78"/>
      <c r="G338" s="78"/>
      <c r="H338" s="412"/>
      <c r="I338" s="222"/>
    </row>
    <row r="339" spans="1:11" ht="37.5" hidden="1" customHeight="1">
      <c r="A339" s="35" t="s">
        <v>399</v>
      </c>
      <c r="B339" s="52"/>
      <c r="C339" s="52"/>
      <c r="D339" s="78"/>
      <c r="E339" s="78"/>
      <c r="F339" s="78"/>
      <c r="G339" s="78"/>
      <c r="H339" s="412"/>
      <c r="I339" s="222"/>
    </row>
    <row r="340" spans="1:11" ht="38.25" hidden="1" customHeight="1">
      <c r="A340" s="35" t="s">
        <v>358</v>
      </c>
      <c r="B340" s="52"/>
      <c r="C340" s="52"/>
      <c r="D340" s="78"/>
      <c r="E340" s="78"/>
      <c r="F340" s="78"/>
      <c r="G340" s="78"/>
      <c r="H340" s="412"/>
      <c r="I340" s="222"/>
    </row>
    <row r="341" spans="1:11" ht="1.5" hidden="1" customHeight="1">
      <c r="A341" s="35" t="s">
        <v>120</v>
      </c>
      <c r="B341" s="52"/>
      <c r="C341" s="52"/>
      <c r="D341" s="78"/>
      <c r="E341" s="78"/>
      <c r="F341" s="78"/>
      <c r="G341" s="78"/>
      <c r="H341" s="387"/>
      <c r="I341" s="222"/>
    </row>
    <row r="342" spans="1:11" s="9" customFormat="1" ht="54" hidden="1" customHeight="1">
      <c r="A342" s="41" t="s">
        <v>27</v>
      </c>
      <c r="B342" s="48">
        <f>B343+B350</f>
        <v>0</v>
      </c>
      <c r="C342" s="48">
        <f>C343+C350</f>
        <v>0</v>
      </c>
      <c r="D342" s="49">
        <f>SUM(D343:D353)</f>
        <v>0</v>
      </c>
      <c r="E342" s="49">
        <f>SUM(E343:E353)</f>
        <v>0</v>
      </c>
      <c r="F342" s="49">
        <f>SUM(F343:F353)</f>
        <v>0</v>
      </c>
      <c r="G342" s="49">
        <f>SUM(G343:G353)</f>
        <v>0</v>
      </c>
      <c r="H342" s="389" t="s">
        <v>587</v>
      </c>
      <c r="I342" s="76">
        <f>C342-B342</f>
        <v>0</v>
      </c>
      <c r="J342" s="172"/>
      <c r="K342" s="13"/>
    </row>
    <row r="343" spans="1:11" s="19" customFormat="1" ht="35.25" hidden="1" customHeight="1">
      <c r="A343" s="35" t="s">
        <v>590</v>
      </c>
      <c r="B343" s="52">
        <f>B344+B345+B346+B348+B349+B347</f>
        <v>0</v>
      </c>
      <c r="C343" s="52">
        <f>C344+C345+C346+C348+C349+C347</f>
        <v>0</v>
      </c>
      <c r="D343" s="78"/>
      <c r="E343" s="78"/>
      <c r="F343" s="78"/>
      <c r="G343" s="78"/>
      <c r="H343" s="389"/>
      <c r="I343" s="222"/>
      <c r="J343" s="177"/>
      <c r="K343" s="18"/>
    </row>
    <row r="344" spans="1:11" s="19" customFormat="1" ht="22.5" hidden="1" customHeight="1">
      <c r="A344" s="315" t="s">
        <v>441</v>
      </c>
      <c r="B344" s="316"/>
      <c r="C344" s="301"/>
      <c r="D344" s="78"/>
      <c r="E344" s="78"/>
      <c r="F344" s="78"/>
      <c r="G344" s="78"/>
      <c r="H344" s="389"/>
      <c r="I344" s="222"/>
      <c r="J344" s="177"/>
      <c r="K344" s="18"/>
    </row>
    <row r="345" spans="1:11" s="19" customFormat="1" ht="36" hidden="1" customHeight="1">
      <c r="A345" s="315" t="s">
        <v>591</v>
      </c>
      <c r="B345" s="316"/>
      <c r="C345" s="301"/>
      <c r="D345" s="78"/>
      <c r="E345" s="78"/>
      <c r="F345" s="78"/>
      <c r="G345" s="78"/>
      <c r="H345" s="389"/>
      <c r="I345" s="222"/>
      <c r="J345" s="177"/>
      <c r="K345" s="18"/>
    </row>
    <row r="346" spans="1:11" s="19" customFormat="1" ht="36.75" hidden="1" customHeight="1">
      <c r="A346" s="315" t="s">
        <v>68</v>
      </c>
      <c r="B346" s="316"/>
      <c r="C346" s="301"/>
      <c r="D346" s="78"/>
      <c r="E346" s="78"/>
      <c r="F346" s="78"/>
      <c r="G346" s="78"/>
      <c r="H346" s="389"/>
      <c r="I346" s="222"/>
      <c r="J346" s="177"/>
      <c r="K346" s="18"/>
    </row>
    <row r="347" spans="1:11" s="19" customFormat="1" ht="23.25" hidden="1" customHeight="1">
      <c r="A347" s="315" t="s">
        <v>599</v>
      </c>
      <c r="B347" s="316"/>
      <c r="C347" s="301"/>
      <c r="D347" s="78"/>
      <c r="E347" s="78"/>
      <c r="F347" s="78"/>
      <c r="G347" s="78"/>
      <c r="H347" s="389"/>
      <c r="I347" s="222"/>
      <c r="J347" s="177"/>
      <c r="K347" s="18"/>
    </row>
    <row r="348" spans="1:11" s="19" customFormat="1" ht="19.5" hidden="1" customHeight="1">
      <c r="A348" s="317" t="s">
        <v>592</v>
      </c>
      <c r="B348" s="316"/>
      <c r="C348" s="301"/>
      <c r="D348" s="78"/>
      <c r="E348" s="78"/>
      <c r="F348" s="78"/>
      <c r="G348" s="78"/>
      <c r="H348" s="389"/>
      <c r="I348" s="222"/>
      <c r="J348" s="177"/>
      <c r="K348" s="18"/>
    </row>
    <row r="349" spans="1:11" s="19" customFormat="1" ht="21.75" hidden="1" customHeight="1">
      <c r="A349" s="317" t="s">
        <v>593</v>
      </c>
      <c r="B349" s="316"/>
      <c r="C349" s="301"/>
      <c r="D349" s="78"/>
      <c r="E349" s="78"/>
      <c r="F349" s="78"/>
      <c r="G349" s="78"/>
      <c r="H349" s="389"/>
      <c r="I349" s="222"/>
      <c r="J349" s="177"/>
      <c r="K349" s="18"/>
    </row>
    <row r="350" spans="1:11" s="19" customFormat="1" ht="34.5" hidden="1" customHeight="1">
      <c r="A350" s="35" t="s">
        <v>595</v>
      </c>
      <c r="B350" s="52">
        <f>B351+B352+B353</f>
        <v>0</v>
      </c>
      <c r="C350" s="52">
        <f>C351+C352+C353</f>
        <v>0</v>
      </c>
      <c r="D350" s="78"/>
      <c r="E350" s="78"/>
      <c r="F350" s="78"/>
      <c r="G350" s="78"/>
      <c r="H350" s="389" t="s">
        <v>587</v>
      </c>
      <c r="I350" s="222"/>
      <c r="J350" s="177"/>
      <c r="K350" s="18"/>
    </row>
    <row r="351" spans="1:11" s="19" customFormat="1" ht="36" hidden="1" customHeight="1">
      <c r="A351" s="315" t="s">
        <v>442</v>
      </c>
      <c r="B351" s="316"/>
      <c r="C351" s="301"/>
      <c r="D351" s="78"/>
      <c r="E351" s="78"/>
      <c r="F351" s="78"/>
      <c r="G351" s="78"/>
      <c r="H351" s="389"/>
      <c r="I351" s="222"/>
      <c r="J351" s="177"/>
      <c r="K351" s="18"/>
    </row>
    <row r="352" spans="1:11" s="19" customFormat="1" ht="15" hidden="1" customHeight="1">
      <c r="A352" s="315" t="s">
        <v>596</v>
      </c>
      <c r="B352" s="316"/>
      <c r="C352" s="301"/>
      <c r="D352" s="78"/>
      <c r="E352" s="78"/>
      <c r="F352" s="78"/>
      <c r="G352" s="78"/>
      <c r="H352" s="278"/>
      <c r="I352" s="222"/>
      <c r="J352" s="177"/>
      <c r="K352" s="18"/>
    </row>
    <row r="353" spans="1:15" s="19" customFormat="1" ht="34.5" hidden="1" customHeight="1">
      <c r="A353" s="315" t="s">
        <v>597</v>
      </c>
      <c r="B353" s="316"/>
      <c r="C353" s="301"/>
      <c r="D353" s="78"/>
      <c r="E353" s="78"/>
      <c r="F353" s="78"/>
      <c r="G353" s="78"/>
      <c r="H353" s="278"/>
      <c r="I353" s="222"/>
      <c r="J353" s="177"/>
      <c r="K353" s="18"/>
    </row>
    <row r="354" spans="1:15" s="30" customFormat="1" ht="47.25" hidden="1" customHeight="1">
      <c r="A354" s="217" t="s">
        <v>519</v>
      </c>
      <c r="B354" s="137">
        <f t="shared" ref="B354:G354" si="27">B355</f>
        <v>0</v>
      </c>
      <c r="C354" s="137">
        <f t="shared" si="27"/>
        <v>0</v>
      </c>
      <c r="D354" s="137">
        <f t="shared" si="27"/>
        <v>0</v>
      </c>
      <c r="E354" s="137">
        <f t="shared" si="27"/>
        <v>0</v>
      </c>
      <c r="F354" s="137">
        <f t="shared" si="27"/>
        <v>0</v>
      </c>
      <c r="G354" s="137">
        <f t="shared" si="27"/>
        <v>0</v>
      </c>
      <c r="H354" s="136"/>
      <c r="I354" s="219">
        <f>C354-B354</f>
        <v>0</v>
      </c>
      <c r="J354" s="171">
        <f>C354-B354</f>
        <v>0</v>
      </c>
      <c r="K354" s="32"/>
      <c r="M354" s="31"/>
      <c r="N354" s="31"/>
      <c r="O354" s="31"/>
    </row>
    <row r="355" spans="1:15" s="9" customFormat="1" ht="62.25" hidden="1" customHeight="1">
      <c r="A355" s="41" t="s">
        <v>159</v>
      </c>
      <c r="B355" s="48">
        <f t="shared" ref="B355:G355" si="28">SUM(B356:B358)</f>
        <v>0</v>
      </c>
      <c r="C355" s="48">
        <f t="shared" si="28"/>
        <v>0</v>
      </c>
      <c r="D355" s="49">
        <f t="shared" si="28"/>
        <v>0</v>
      </c>
      <c r="E355" s="49">
        <f t="shared" si="28"/>
        <v>0</v>
      </c>
      <c r="F355" s="49">
        <f t="shared" si="28"/>
        <v>0</v>
      </c>
      <c r="G355" s="49">
        <f t="shared" si="28"/>
        <v>0</v>
      </c>
      <c r="H355" s="145" t="s">
        <v>532</v>
      </c>
      <c r="I355" s="76">
        <f>C355-B355</f>
        <v>0</v>
      </c>
      <c r="J355" s="172"/>
      <c r="K355" s="13"/>
    </row>
    <row r="356" spans="1:15" ht="21" hidden="1" customHeight="1">
      <c r="A356" s="35" t="s">
        <v>520</v>
      </c>
      <c r="B356" s="61"/>
      <c r="C356" s="61"/>
      <c r="D356" s="72"/>
      <c r="E356" s="72"/>
      <c r="F356" s="72"/>
      <c r="G356" s="72"/>
      <c r="H356" s="411"/>
      <c r="I356" s="226"/>
      <c r="L356" s="20"/>
    </row>
    <row r="357" spans="1:15" ht="18.75" hidden="1" customHeight="1">
      <c r="A357" s="191" t="s">
        <v>156</v>
      </c>
      <c r="B357" s="61"/>
      <c r="C357" s="61"/>
      <c r="D357" s="72"/>
      <c r="E357" s="72"/>
      <c r="F357" s="72"/>
      <c r="G357" s="72"/>
      <c r="H357" s="411"/>
      <c r="I357" s="226"/>
      <c r="L357" s="34"/>
    </row>
    <row r="358" spans="1:15" ht="20.25" hidden="1" customHeight="1">
      <c r="A358" s="36" t="s">
        <v>157</v>
      </c>
      <c r="B358" s="86"/>
      <c r="C358" s="227"/>
      <c r="D358" s="52"/>
      <c r="E358" s="52"/>
      <c r="F358" s="52"/>
      <c r="G358" s="52"/>
      <c r="H358" s="386"/>
      <c r="I358" s="220"/>
    </row>
    <row r="359" spans="1:15" s="30" customFormat="1" ht="50.25" hidden="1" customHeight="1">
      <c r="A359" s="217" t="s">
        <v>521</v>
      </c>
      <c r="B359" s="137">
        <f t="shared" ref="B359:G359" si="29">B360</f>
        <v>0</v>
      </c>
      <c r="C359" s="137">
        <f t="shared" si="29"/>
        <v>0</v>
      </c>
      <c r="D359" s="137" t="e">
        <f t="shared" si="29"/>
        <v>#REF!</v>
      </c>
      <c r="E359" s="137" t="e">
        <f t="shared" si="29"/>
        <v>#REF!</v>
      </c>
      <c r="F359" s="137" t="e">
        <f t="shared" si="29"/>
        <v>#REF!</v>
      </c>
      <c r="G359" s="137" t="e">
        <f t="shared" si="29"/>
        <v>#REF!</v>
      </c>
      <c r="H359" s="136"/>
      <c r="I359" s="219">
        <f>C359-B359</f>
        <v>0</v>
      </c>
      <c r="J359" s="171">
        <f>C359-B359</f>
        <v>0</v>
      </c>
      <c r="K359" s="32"/>
      <c r="M359" s="31"/>
      <c r="N359" s="31"/>
      <c r="O359" s="31"/>
    </row>
    <row r="360" spans="1:15" s="6" customFormat="1" ht="52.5" hidden="1" customHeight="1">
      <c r="A360" s="212" t="s">
        <v>329</v>
      </c>
      <c r="B360" s="48">
        <f>SUM(B361:B361)</f>
        <v>0</v>
      </c>
      <c r="C360" s="48">
        <f>SUM(C361:C361)</f>
        <v>0</v>
      </c>
      <c r="D360" s="48" t="e">
        <f>SUM(#REF!)</f>
        <v>#REF!</v>
      </c>
      <c r="E360" s="48" t="e">
        <f>SUM(#REF!)</f>
        <v>#REF!</v>
      </c>
      <c r="F360" s="48" t="e">
        <f>SUM(#REF!)</f>
        <v>#REF!</v>
      </c>
      <c r="G360" s="48" t="e">
        <f>SUM(#REF!)</f>
        <v>#REF!</v>
      </c>
      <c r="H360" s="37"/>
      <c r="I360" s="76">
        <f>C360-B360</f>
        <v>0</v>
      </c>
      <c r="J360" s="174"/>
      <c r="K360" s="27"/>
    </row>
    <row r="361" spans="1:15" ht="51" hidden="1" customHeight="1">
      <c r="A361" s="213" t="s">
        <v>330</v>
      </c>
      <c r="B361" s="86"/>
      <c r="C361" s="87"/>
      <c r="D361" s="50"/>
      <c r="E361" s="50"/>
      <c r="F361" s="50"/>
      <c r="G361" s="50"/>
      <c r="H361" s="386"/>
      <c r="I361" s="220"/>
    </row>
    <row r="362" spans="1:15" s="30" customFormat="1" ht="42.75" hidden="1">
      <c r="A362" s="217" t="s">
        <v>276</v>
      </c>
      <c r="B362" s="137">
        <f>B363+B366+B371</f>
        <v>0</v>
      </c>
      <c r="C362" s="137">
        <f>C363+C366+C371</f>
        <v>0</v>
      </c>
      <c r="D362" s="137">
        <f>D363+D365</f>
        <v>0</v>
      </c>
      <c r="E362" s="137">
        <f>E363+E365</f>
        <v>0</v>
      </c>
      <c r="F362" s="137">
        <f>F363+F365</f>
        <v>0</v>
      </c>
      <c r="G362" s="137">
        <f>G363+G365</f>
        <v>0</v>
      </c>
      <c r="H362" s="136"/>
      <c r="I362" s="219">
        <f>C362-B362</f>
        <v>0</v>
      </c>
      <c r="J362" s="171">
        <f>C362-B362</f>
        <v>0</v>
      </c>
      <c r="K362" s="29"/>
      <c r="M362" s="31"/>
      <c r="N362" s="31"/>
      <c r="O362" s="31"/>
    </row>
    <row r="363" spans="1:15" s="6" customFormat="1" ht="28.5" hidden="1" customHeight="1">
      <c r="A363" s="37" t="s">
        <v>277</v>
      </c>
      <c r="B363" s="48">
        <f>B364+B365</f>
        <v>0</v>
      </c>
      <c r="C363" s="48">
        <f>C364+C365</f>
        <v>0</v>
      </c>
      <c r="D363" s="48">
        <f>D364</f>
        <v>0</v>
      </c>
      <c r="E363" s="48">
        <f>E364</f>
        <v>0</v>
      </c>
      <c r="F363" s="48">
        <f>F364</f>
        <v>0</v>
      </c>
      <c r="G363" s="48">
        <f>G364</f>
        <v>0</v>
      </c>
      <c r="H363" s="37"/>
      <c r="I363" s="76">
        <f>C363-B363</f>
        <v>0</v>
      </c>
      <c r="J363" s="174"/>
      <c r="K363" s="27"/>
    </row>
    <row r="364" spans="1:15" ht="30" hidden="1">
      <c r="A364" s="36" t="s">
        <v>278</v>
      </c>
      <c r="B364" s="50"/>
      <c r="C364" s="52"/>
      <c r="D364" s="52"/>
      <c r="E364" s="52"/>
      <c r="F364" s="52"/>
      <c r="G364" s="52"/>
      <c r="H364" s="386"/>
      <c r="I364" s="220"/>
    </row>
    <row r="365" spans="1:15" s="9" customFormat="1" ht="39.6" hidden="1" customHeight="1">
      <c r="A365" s="36" t="s">
        <v>279</v>
      </c>
      <c r="B365" s="49"/>
      <c r="C365" s="49"/>
      <c r="D365" s="49"/>
      <c r="E365" s="49"/>
      <c r="F365" s="49"/>
      <c r="G365" s="49"/>
      <c r="H365" s="386"/>
      <c r="I365" s="220"/>
      <c r="J365" s="172"/>
      <c r="K365" s="13"/>
    </row>
    <row r="366" spans="1:15" s="9" customFormat="1" ht="30.75" hidden="1" customHeight="1">
      <c r="A366" s="37" t="s">
        <v>291</v>
      </c>
      <c r="B366" s="48">
        <f>B367+B368</f>
        <v>0</v>
      </c>
      <c r="C366" s="48">
        <f>C367+C368</f>
        <v>0</v>
      </c>
      <c r="D366" s="65"/>
      <c r="E366" s="65"/>
      <c r="F366" s="65"/>
      <c r="G366" s="65"/>
      <c r="H366" s="192"/>
      <c r="I366" s="76">
        <f>C366-B366</f>
        <v>0</v>
      </c>
      <c r="J366" s="172"/>
      <c r="K366" s="13"/>
    </row>
    <row r="367" spans="1:15" s="30" customFormat="1" ht="36" hidden="1" customHeight="1">
      <c r="A367" s="36" t="s">
        <v>292</v>
      </c>
      <c r="B367" s="50"/>
      <c r="C367" s="50"/>
      <c r="D367" s="137"/>
      <c r="E367" s="137"/>
      <c r="F367" s="137"/>
      <c r="G367" s="137"/>
      <c r="H367" s="386"/>
      <c r="I367" s="228"/>
      <c r="J367" s="171"/>
      <c r="K367" s="29"/>
      <c r="M367" s="31"/>
      <c r="N367" s="31"/>
      <c r="O367" s="31"/>
    </row>
    <row r="368" spans="1:15" s="9" customFormat="1" ht="30.75" hidden="1" customHeight="1">
      <c r="A368" s="36" t="s">
        <v>293</v>
      </c>
      <c r="B368" s="50"/>
      <c r="C368" s="49"/>
      <c r="D368" s="49"/>
      <c r="E368" s="49"/>
      <c r="F368" s="49"/>
      <c r="G368" s="49"/>
      <c r="H368" s="386"/>
      <c r="I368" s="229"/>
      <c r="J368" s="178"/>
      <c r="K368" s="13"/>
    </row>
    <row r="369" spans="1:15" hidden="1">
      <c r="A369" s="35"/>
      <c r="B369" s="50"/>
      <c r="C369" s="52"/>
      <c r="D369" s="52"/>
      <c r="E369" s="52"/>
      <c r="F369" s="52"/>
      <c r="G369" s="52"/>
      <c r="H369" s="386"/>
      <c r="I369" s="229"/>
      <c r="J369" s="179"/>
    </row>
    <row r="370" spans="1:15" hidden="1">
      <c r="A370" s="35"/>
      <c r="B370" s="50"/>
      <c r="C370" s="52"/>
      <c r="D370" s="52"/>
      <c r="E370" s="52"/>
      <c r="F370" s="52"/>
      <c r="G370" s="52"/>
      <c r="H370" s="386"/>
      <c r="I370" s="229"/>
      <c r="J370" s="179"/>
    </row>
    <row r="371" spans="1:15" s="9" customFormat="1" ht="30" hidden="1">
      <c r="A371" s="41" t="s">
        <v>139</v>
      </c>
      <c r="B371" s="48">
        <f>B372+B373</f>
        <v>0</v>
      </c>
      <c r="C371" s="48">
        <f>C372+C373</f>
        <v>0</v>
      </c>
      <c r="D371" s="48">
        <f>D372</f>
        <v>0</v>
      </c>
      <c r="E371" s="48">
        <f>E372</f>
        <v>0</v>
      </c>
      <c r="F371" s="48">
        <f>F372</f>
        <v>0</v>
      </c>
      <c r="G371" s="48">
        <f>G372</f>
        <v>0</v>
      </c>
      <c r="H371" s="37"/>
      <c r="I371" s="76">
        <f>C371-B371</f>
        <v>0</v>
      </c>
      <c r="J371" s="178"/>
      <c r="K371" s="13"/>
    </row>
    <row r="372" spans="1:15" ht="45" hidden="1">
      <c r="A372" s="35" t="s">
        <v>140</v>
      </c>
      <c r="B372" s="50"/>
      <c r="C372" s="52"/>
      <c r="D372" s="52"/>
      <c r="E372" s="52"/>
      <c r="F372" s="52"/>
      <c r="G372" s="52"/>
      <c r="H372" s="386"/>
      <c r="I372" s="229"/>
      <c r="J372" s="179"/>
    </row>
    <row r="373" spans="1:15" ht="30" hidden="1">
      <c r="A373" s="35" t="s">
        <v>141</v>
      </c>
      <c r="B373" s="50"/>
      <c r="C373" s="52"/>
      <c r="D373" s="52"/>
      <c r="E373" s="52"/>
      <c r="F373" s="52"/>
      <c r="G373" s="52"/>
      <c r="H373" s="386"/>
      <c r="I373" s="229"/>
      <c r="J373" s="179"/>
    </row>
    <row r="374" spans="1:15" s="30" customFormat="1" ht="52.5" hidden="1" customHeight="1">
      <c r="A374" s="290" t="s">
        <v>522</v>
      </c>
      <c r="B374" s="289">
        <f>B375+B379</f>
        <v>0</v>
      </c>
      <c r="C374" s="289">
        <f>C375+C379</f>
        <v>0</v>
      </c>
      <c r="D374" s="289" t="e">
        <f>D375+#REF!</f>
        <v>#REF!</v>
      </c>
      <c r="E374" s="289" t="e">
        <f>E375+#REF!</f>
        <v>#REF!</v>
      </c>
      <c r="F374" s="289" t="e">
        <f>F375+#REF!</f>
        <v>#REF!</v>
      </c>
      <c r="G374" s="289" t="e">
        <f>G375+#REF!</f>
        <v>#REF!</v>
      </c>
      <c r="H374" s="288" t="s">
        <v>79</v>
      </c>
      <c r="I374" s="219">
        <f>C374-B374</f>
        <v>0</v>
      </c>
      <c r="J374" s="171">
        <f>C374-B374</f>
        <v>0</v>
      </c>
      <c r="K374" s="29"/>
      <c r="M374" s="31"/>
      <c r="N374" s="31"/>
      <c r="O374" s="31"/>
    </row>
    <row r="375" spans="1:15" s="6" customFormat="1" ht="49.5" hidden="1" customHeight="1">
      <c r="A375" s="41" t="s">
        <v>331</v>
      </c>
      <c r="B375" s="48">
        <f>B376+B377+B378</f>
        <v>0</v>
      </c>
      <c r="C375" s="48">
        <f>C376+C377+C378</f>
        <v>0</v>
      </c>
      <c r="D375" s="48">
        <f>D376</f>
        <v>0</v>
      </c>
      <c r="E375" s="48">
        <f>E376</f>
        <v>0</v>
      </c>
      <c r="F375" s="48">
        <f>F376</f>
        <v>0</v>
      </c>
      <c r="G375" s="48">
        <f>G376</f>
        <v>0</v>
      </c>
      <c r="H375" s="37"/>
      <c r="I375" s="76">
        <f>C375-B375</f>
        <v>0</v>
      </c>
      <c r="J375" s="174"/>
      <c r="K375" s="27"/>
    </row>
    <row r="376" spans="1:15" ht="52.5" hidden="1" customHeight="1">
      <c r="A376" s="35" t="s">
        <v>332</v>
      </c>
      <c r="B376" s="50"/>
      <c r="C376" s="52"/>
      <c r="D376" s="52"/>
      <c r="E376" s="52"/>
      <c r="F376" s="52"/>
      <c r="G376" s="52"/>
      <c r="H376" s="387"/>
      <c r="I376" s="220"/>
    </row>
    <row r="377" spans="1:15" ht="33.75" hidden="1" customHeight="1">
      <c r="A377" s="35" t="s">
        <v>365</v>
      </c>
      <c r="B377" s="50"/>
      <c r="C377" s="52"/>
      <c r="D377" s="52"/>
      <c r="E377" s="52"/>
      <c r="F377" s="52"/>
      <c r="G377" s="52"/>
      <c r="H377" s="386"/>
      <c r="I377" s="220"/>
    </row>
    <row r="378" spans="1:15" s="9" customFormat="1" ht="51.75" hidden="1" customHeight="1">
      <c r="A378" s="36" t="s">
        <v>366</v>
      </c>
      <c r="B378" s="48"/>
      <c r="C378" s="48"/>
      <c r="D378" s="65"/>
      <c r="E378" s="65"/>
      <c r="F378" s="65"/>
      <c r="G378" s="65"/>
      <c r="H378" s="192"/>
      <c r="I378" s="76">
        <f>C378-B378</f>
        <v>0</v>
      </c>
      <c r="J378" s="172"/>
      <c r="K378" s="13"/>
    </row>
    <row r="379" spans="1:15" s="9" customFormat="1" ht="62.25" hidden="1" customHeight="1">
      <c r="A379" s="37" t="s">
        <v>523</v>
      </c>
      <c r="B379" s="48">
        <f>B380</f>
        <v>0</v>
      </c>
      <c r="C379" s="48">
        <f>C380</f>
        <v>0</v>
      </c>
      <c r="D379" s="65"/>
      <c r="E379" s="65"/>
      <c r="F379" s="65"/>
      <c r="G379" s="65"/>
      <c r="H379" s="192"/>
      <c r="I379" s="76"/>
      <c r="J379" s="172"/>
      <c r="K379" s="13"/>
    </row>
    <row r="380" spans="1:15" s="9" customFormat="1" ht="21" hidden="1" customHeight="1">
      <c r="A380" s="36" t="s">
        <v>524</v>
      </c>
      <c r="B380" s="48"/>
      <c r="C380" s="48"/>
      <c r="D380" s="65"/>
      <c r="E380" s="65"/>
      <c r="F380" s="65"/>
      <c r="G380" s="65"/>
      <c r="H380" s="192"/>
      <c r="I380" s="76"/>
      <c r="J380" s="172"/>
      <c r="K380" s="13"/>
    </row>
    <row r="381" spans="1:15" s="30" customFormat="1" ht="21" customHeight="1">
      <c r="A381" s="230" t="s">
        <v>12</v>
      </c>
      <c r="B381" s="47">
        <f>SUM(B382:B417)</f>
        <v>39152.300000000003</v>
      </c>
      <c r="C381" s="47">
        <f>SUM(C382:C417)</f>
        <v>591.4</v>
      </c>
      <c r="D381" s="47" t="e">
        <f>SUM(#REF!)</f>
        <v>#REF!</v>
      </c>
      <c r="E381" s="47" t="e">
        <f>SUM(#REF!)</f>
        <v>#REF!</v>
      </c>
      <c r="F381" s="47" t="e">
        <f>SUM(#REF!)</f>
        <v>#REF!</v>
      </c>
      <c r="G381" s="47" t="e">
        <f>SUM(#REF!)</f>
        <v>#REF!</v>
      </c>
      <c r="H381" s="286">
        <f>C381-B381</f>
        <v>-38560.9</v>
      </c>
      <c r="I381" s="219">
        <f>C381-B381</f>
        <v>-38560.9</v>
      </c>
      <c r="J381" s="171">
        <f>C381-B381</f>
        <v>-38560.9</v>
      </c>
      <c r="K381" s="15">
        <f>I381-J381</f>
        <v>0</v>
      </c>
      <c r="M381" s="31"/>
      <c r="N381" s="31"/>
      <c r="O381" s="31"/>
    </row>
    <row r="382" spans="1:15" ht="18" hidden="1" customHeight="1">
      <c r="A382" s="313" t="s">
        <v>573</v>
      </c>
      <c r="B382" s="253"/>
      <c r="C382" s="253"/>
      <c r="D382" s="50"/>
      <c r="E382" s="50"/>
      <c r="F382" s="50"/>
      <c r="G382" s="50"/>
      <c r="H382" s="385"/>
      <c r="I382" s="231"/>
      <c r="K382" s="15"/>
      <c r="M382" s="23"/>
      <c r="N382" s="23"/>
      <c r="O382" s="23"/>
    </row>
    <row r="383" spans="1:15" ht="19.5" customHeight="1">
      <c r="A383" s="268" t="s">
        <v>641</v>
      </c>
      <c r="B383" s="50">
        <v>110.7</v>
      </c>
      <c r="C383" s="50"/>
      <c r="D383" s="50"/>
      <c r="E383" s="50"/>
      <c r="F383" s="50"/>
      <c r="G383" s="50"/>
      <c r="H383" s="300" t="s">
        <v>458</v>
      </c>
      <c r="I383" s="231"/>
      <c r="K383" s="15"/>
      <c r="M383" s="23"/>
      <c r="N383" s="23"/>
      <c r="O383" s="23"/>
    </row>
    <row r="384" spans="1:15" ht="20.25" customHeight="1">
      <c r="A384" s="310" t="s">
        <v>640</v>
      </c>
      <c r="B384" s="50">
        <v>240.5</v>
      </c>
      <c r="C384" s="50"/>
      <c r="D384" s="50"/>
      <c r="E384" s="50"/>
      <c r="F384" s="50"/>
      <c r="G384" s="50"/>
      <c r="H384" s="300" t="s">
        <v>458</v>
      </c>
      <c r="I384" s="231"/>
      <c r="K384" s="15"/>
      <c r="M384" s="23"/>
      <c r="N384" s="23"/>
      <c r="O384" s="23"/>
    </row>
    <row r="385" spans="1:15" ht="22.5" hidden="1" customHeight="1">
      <c r="A385" s="268" t="s">
        <v>444</v>
      </c>
      <c r="B385" s="50"/>
      <c r="C385" s="50"/>
      <c r="D385" s="50"/>
      <c r="E385" s="50"/>
      <c r="F385" s="50"/>
      <c r="G385" s="50"/>
      <c r="H385" s="387"/>
      <c r="I385" s="231"/>
      <c r="K385" s="15"/>
      <c r="M385" s="23"/>
      <c r="N385" s="23"/>
      <c r="O385" s="23"/>
    </row>
    <row r="386" spans="1:15" ht="36.75" customHeight="1">
      <c r="A386" s="268" t="s">
        <v>445</v>
      </c>
      <c r="B386" s="50">
        <v>219</v>
      </c>
      <c r="C386" s="50"/>
      <c r="D386" s="50"/>
      <c r="E386" s="50"/>
      <c r="F386" s="50"/>
      <c r="G386" s="50"/>
      <c r="H386" s="300" t="s">
        <v>458</v>
      </c>
      <c r="I386" s="231"/>
      <c r="K386" s="15"/>
      <c r="M386" s="23"/>
      <c r="N386" s="23"/>
      <c r="O386" s="23"/>
    </row>
    <row r="387" spans="1:15" ht="36.75" hidden="1" customHeight="1">
      <c r="A387" s="36" t="s">
        <v>462</v>
      </c>
      <c r="B387" s="50"/>
      <c r="C387" s="50"/>
      <c r="D387" s="50"/>
      <c r="E387" s="50"/>
      <c r="F387" s="50"/>
      <c r="G387" s="50"/>
      <c r="H387" s="405" t="s">
        <v>532</v>
      </c>
      <c r="I387" s="231"/>
      <c r="K387" s="15"/>
      <c r="M387" s="23"/>
      <c r="N387" s="23"/>
      <c r="O387" s="23"/>
    </row>
    <row r="388" spans="1:15" ht="36.75" customHeight="1">
      <c r="A388" s="390" t="s">
        <v>604</v>
      </c>
      <c r="B388" s="50"/>
      <c r="C388" s="50">
        <v>185</v>
      </c>
      <c r="D388" s="50"/>
      <c r="E388" s="50"/>
      <c r="F388" s="50"/>
      <c r="G388" s="50"/>
      <c r="H388" s="405"/>
      <c r="I388" s="231"/>
      <c r="K388" s="15"/>
      <c r="M388" s="23"/>
      <c r="N388" s="23"/>
      <c r="O388" s="23"/>
    </row>
    <row r="389" spans="1:15" ht="36" hidden="1" customHeight="1">
      <c r="A389" s="36" t="s">
        <v>452</v>
      </c>
      <c r="B389" s="50"/>
      <c r="C389" s="50"/>
      <c r="D389" s="50"/>
      <c r="E389" s="50"/>
      <c r="F389" s="50"/>
      <c r="G389" s="50"/>
      <c r="H389" s="300"/>
      <c r="I389" s="231"/>
      <c r="K389" s="15"/>
      <c r="M389" s="23"/>
      <c r="N389" s="23"/>
      <c r="O389" s="23"/>
    </row>
    <row r="390" spans="1:15" ht="24.75" hidden="1" customHeight="1">
      <c r="A390" s="267" t="s">
        <v>444</v>
      </c>
      <c r="B390" s="50"/>
      <c r="C390" s="50"/>
      <c r="D390" s="50"/>
      <c r="E390" s="50"/>
      <c r="F390" s="50"/>
      <c r="G390" s="50"/>
      <c r="H390" s="300"/>
      <c r="I390" s="231"/>
      <c r="K390" s="15"/>
      <c r="M390" s="23"/>
      <c r="N390" s="23"/>
      <c r="O390" s="23"/>
    </row>
    <row r="391" spans="1:15" ht="27" hidden="1" customHeight="1">
      <c r="A391" s="210" t="s">
        <v>573</v>
      </c>
      <c r="B391" s="50"/>
      <c r="C391" s="50"/>
      <c r="D391" s="50"/>
      <c r="E391" s="50"/>
      <c r="F391" s="50"/>
      <c r="G391" s="50"/>
      <c r="H391" s="300"/>
      <c r="I391" s="231"/>
      <c r="K391" s="15"/>
      <c r="M391" s="23"/>
      <c r="N391" s="23"/>
      <c r="O391" s="23"/>
    </row>
    <row r="392" spans="1:15" ht="34.5" hidden="1" customHeight="1">
      <c r="A392" s="267" t="s">
        <v>456</v>
      </c>
      <c r="B392" s="50"/>
      <c r="C392" s="50"/>
      <c r="D392" s="50"/>
      <c r="E392" s="50"/>
      <c r="F392" s="50"/>
      <c r="G392" s="50"/>
      <c r="H392" s="300"/>
      <c r="I392" s="231"/>
      <c r="K392" s="15"/>
      <c r="M392" s="23"/>
      <c r="N392" s="23"/>
      <c r="O392" s="23"/>
    </row>
    <row r="393" spans="1:15" s="257" customFormat="1" ht="24" customHeight="1">
      <c r="A393" s="267" t="s">
        <v>301</v>
      </c>
      <c r="B393" s="394">
        <f>23.8+37909</f>
        <v>37932.800000000003</v>
      </c>
      <c r="C393" s="50"/>
      <c r="D393" s="50"/>
      <c r="E393" s="50"/>
      <c r="F393" s="50"/>
      <c r="G393" s="50"/>
      <c r="H393" s="300" t="s">
        <v>458</v>
      </c>
      <c r="I393" s="254">
        <f>C393-B393</f>
        <v>-37932.800000000003</v>
      </c>
      <c r="J393" s="255"/>
      <c r="K393" s="256"/>
      <c r="M393" s="258"/>
      <c r="N393" s="258"/>
      <c r="O393" s="258"/>
    </row>
    <row r="394" spans="1:15" ht="21.75" customHeight="1">
      <c r="A394" s="375" t="s">
        <v>664</v>
      </c>
      <c r="B394" s="50"/>
      <c r="C394" s="395">
        <f>83.9</f>
        <v>83.9</v>
      </c>
      <c r="D394" s="50"/>
      <c r="E394" s="50"/>
      <c r="F394" s="50"/>
      <c r="G394" s="50"/>
      <c r="H394" s="300" t="s">
        <v>665</v>
      </c>
      <c r="I394" s="231"/>
      <c r="K394" s="15"/>
      <c r="M394" s="23"/>
      <c r="N394" s="23"/>
      <c r="O394" s="23"/>
    </row>
    <row r="395" spans="1:15" ht="24.75" hidden="1" customHeight="1">
      <c r="A395" s="310" t="s">
        <v>578</v>
      </c>
      <c r="B395" s="263"/>
      <c r="C395" s="50"/>
      <c r="D395" s="50"/>
      <c r="E395" s="50"/>
      <c r="F395" s="50"/>
      <c r="G395" s="50"/>
      <c r="H395" s="300"/>
      <c r="I395" s="231"/>
      <c r="K395" s="15"/>
      <c r="M395" s="23"/>
      <c r="N395" s="23"/>
      <c r="O395" s="23"/>
    </row>
    <row r="396" spans="1:15" ht="26.25" hidden="1" customHeight="1">
      <c r="A396" s="268" t="s">
        <v>663</v>
      </c>
      <c r="B396" s="50"/>
      <c r="C396" s="50"/>
      <c r="D396" s="50"/>
      <c r="E396" s="50"/>
      <c r="F396" s="50"/>
      <c r="G396" s="50"/>
      <c r="H396" s="300"/>
      <c r="I396" s="231"/>
      <c r="K396" s="15"/>
      <c r="M396" s="23"/>
      <c r="N396" s="23"/>
      <c r="O396" s="23"/>
    </row>
    <row r="397" spans="1:15" ht="27" hidden="1" customHeight="1">
      <c r="A397" s="271" t="s">
        <v>418</v>
      </c>
      <c r="B397" s="50"/>
      <c r="C397" s="50"/>
      <c r="D397" s="50"/>
      <c r="E397" s="50"/>
      <c r="F397" s="50"/>
      <c r="G397" s="50"/>
      <c r="H397" s="300"/>
      <c r="I397" s="231"/>
      <c r="K397" s="15"/>
      <c r="L397" s="23"/>
      <c r="M397" s="23"/>
      <c r="N397" s="23"/>
      <c r="O397" s="23"/>
    </row>
    <row r="398" spans="1:15" ht="51" hidden="1" customHeight="1">
      <c r="A398" s="311" t="s">
        <v>577</v>
      </c>
      <c r="B398" s="50"/>
      <c r="C398" s="50"/>
      <c r="D398" s="50"/>
      <c r="E398" s="50"/>
      <c r="F398" s="50"/>
      <c r="G398" s="50"/>
      <c r="H398" s="88"/>
      <c r="I398" s="231"/>
      <c r="K398" s="15"/>
      <c r="M398" s="23"/>
      <c r="N398" s="23"/>
      <c r="O398" s="23"/>
    </row>
    <row r="399" spans="1:15" ht="39" hidden="1" customHeight="1">
      <c r="A399" s="268" t="s">
        <v>576</v>
      </c>
      <c r="B399" s="50"/>
      <c r="C399" s="50"/>
      <c r="D399" s="50"/>
      <c r="E399" s="50"/>
      <c r="F399" s="50"/>
      <c r="G399" s="50"/>
      <c r="H399" s="88"/>
      <c r="I399" s="231"/>
      <c r="K399" s="15"/>
      <c r="M399" s="23"/>
      <c r="N399" s="23"/>
      <c r="O399" s="23"/>
    </row>
    <row r="400" spans="1:15" ht="27" hidden="1" customHeight="1">
      <c r="A400" s="268" t="s">
        <v>661</v>
      </c>
      <c r="B400" s="50"/>
      <c r="C400" s="50"/>
      <c r="D400" s="50"/>
      <c r="E400" s="50"/>
      <c r="F400" s="50"/>
      <c r="G400" s="50"/>
      <c r="H400" s="88"/>
      <c r="I400" s="231"/>
      <c r="K400" s="15"/>
      <c r="M400" s="23"/>
      <c r="N400" s="23"/>
      <c r="O400" s="23"/>
    </row>
    <row r="401" spans="1:15" ht="53.25" customHeight="1">
      <c r="A401" s="268" t="s">
        <v>584</v>
      </c>
      <c r="B401" s="50">
        <v>464.3</v>
      </c>
      <c r="C401" s="351"/>
      <c r="D401" s="50"/>
      <c r="E401" s="50"/>
      <c r="F401" s="50"/>
      <c r="G401" s="50"/>
      <c r="H401" s="405" t="s">
        <v>532</v>
      </c>
      <c r="I401" s="231"/>
      <c r="K401" s="15"/>
      <c r="M401" s="23"/>
      <c r="N401" s="23"/>
      <c r="O401" s="23"/>
    </row>
    <row r="402" spans="1:15" ht="21.75" hidden="1" customHeight="1">
      <c r="A402" s="267" t="s">
        <v>527</v>
      </c>
      <c r="B402" s="50"/>
      <c r="C402" s="351"/>
      <c r="D402" s="50"/>
      <c r="E402" s="50"/>
      <c r="F402" s="50"/>
      <c r="G402" s="50"/>
      <c r="H402" s="405"/>
      <c r="I402" s="231"/>
      <c r="K402" s="15"/>
      <c r="M402" s="23"/>
      <c r="N402" s="23"/>
      <c r="O402" s="23"/>
    </row>
    <row r="403" spans="1:15" ht="19.5" hidden="1" customHeight="1">
      <c r="A403" s="268" t="s">
        <v>325</v>
      </c>
      <c r="B403" s="202"/>
      <c r="C403" s="50"/>
      <c r="D403" s="50"/>
      <c r="E403" s="50"/>
      <c r="F403" s="50"/>
      <c r="G403" s="50"/>
      <c r="H403" s="88"/>
      <c r="I403" s="231"/>
      <c r="K403" s="15"/>
      <c r="M403" s="23"/>
      <c r="N403" s="23"/>
      <c r="O403" s="23"/>
    </row>
    <row r="404" spans="1:15" ht="23.25" hidden="1" customHeight="1">
      <c r="A404" s="268" t="s">
        <v>335</v>
      </c>
      <c r="B404" s="50"/>
      <c r="C404" s="50"/>
      <c r="D404" s="50"/>
      <c r="E404" s="50"/>
      <c r="F404" s="50"/>
      <c r="G404" s="50"/>
      <c r="H404" s="88"/>
      <c r="I404" s="231"/>
      <c r="K404" s="15"/>
      <c r="M404" s="23"/>
      <c r="N404" s="23"/>
      <c r="O404" s="23"/>
    </row>
    <row r="405" spans="1:15" ht="64.5" hidden="1" customHeight="1">
      <c r="A405" s="267" t="s">
        <v>344</v>
      </c>
      <c r="B405" s="50"/>
      <c r="C405" s="50"/>
      <c r="D405" s="50"/>
      <c r="E405" s="50"/>
      <c r="F405" s="50"/>
      <c r="G405" s="50"/>
      <c r="H405" s="387"/>
      <c r="I405" s="231"/>
      <c r="K405" s="15"/>
      <c r="M405" s="23"/>
      <c r="N405" s="23"/>
      <c r="O405" s="23"/>
    </row>
    <row r="406" spans="1:15" ht="39" hidden="1" customHeight="1">
      <c r="A406" s="268" t="s">
        <v>429</v>
      </c>
      <c r="B406" s="58"/>
      <c r="C406" s="50"/>
      <c r="D406" s="50"/>
      <c r="E406" s="50"/>
      <c r="F406" s="50"/>
      <c r="G406" s="50"/>
      <c r="H406" s="300"/>
      <c r="I406" s="231"/>
      <c r="K406" s="15"/>
      <c r="M406" s="23"/>
      <c r="N406" s="23"/>
      <c r="O406" s="23"/>
    </row>
    <row r="407" spans="1:15" ht="43.5" hidden="1" customHeight="1">
      <c r="A407" s="314" t="s">
        <v>425</v>
      </c>
      <c r="B407" s="50"/>
      <c r="C407" s="50"/>
      <c r="D407" s="50"/>
      <c r="E407" s="50"/>
      <c r="F407" s="50"/>
      <c r="G407" s="50"/>
      <c r="H407" s="300"/>
      <c r="I407" s="231"/>
      <c r="K407" s="15"/>
      <c r="M407" s="23"/>
      <c r="N407" s="23"/>
      <c r="O407" s="23"/>
    </row>
    <row r="408" spans="1:15" ht="84.75" hidden="1" customHeight="1">
      <c r="A408" s="267" t="s">
        <v>349</v>
      </c>
      <c r="B408" s="50"/>
      <c r="C408" s="50"/>
      <c r="D408" s="253"/>
      <c r="E408" s="253"/>
      <c r="F408" s="253"/>
      <c r="G408" s="253"/>
      <c r="H408" s="300" t="s">
        <v>600</v>
      </c>
      <c r="I408" s="231"/>
      <c r="K408" s="15"/>
      <c r="M408" s="23"/>
      <c r="N408" s="23"/>
      <c r="O408" s="23"/>
    </row>
    <row r="409" spans="1:15" ht="96.75" hidden="1" customHeight="1">
      <c r="A409" s="314" t="s">
        <v>662</v>
      </c>
      <c r="B409" s="50"/>
      <c r="C409" s="50"/>
      <c r="D409" s="50"/>
      <c r="E409" s="50"/>
      <c r="F409" s="50"/>
      <c r="G409" s="50"/>
      <c r="H409" s="405" t="s">
        <v>532</v>
      </c>
      <c r="I409" s="231"/>
      <c r="K409" s="15"/>
      <c r="M409" s="23"/>
      <c r="N409" s="23"/>
      <c r="O409" s="23"/>
    </row>
    <row r="410" spans="1:15" ht="22.5" customHeight="1">
      <c r="A410" s="314" t="s">
        <v>605</v>
      </c>
      <c r="B410" s="50">
        <v>185</v>
      </c>
      <c r="C410" s="50"/>
      <c r="D410" s="50"/>
      <c r="E410" s="50"/>
      <c r="F410" s="50"/>
      <c r="G410" s="50"/>
      <c r="H410" s="405"/>
      <c r="I410" s="231"/>
      <c r="K410" s="15"/>
      <c r="M410" s="23"/>
      <c r="N410" s="23"/>
      <c r="O410" s="23"/>
    </row>
    <row r="411" spans="1:15" ht="48" hidden="1" customHeight="1">
      <c r="A411" s="267" t="s">
        <v>460</v>
      </c>
      <c r="B411" s="50"/>
      <c r="C411" s="50"/>
      <c r="D411" s="50"/>
      <c r="E411" s="50"/>
      <c r="F411" s="50"/>
      <c r="G411" s="50"/>
      <c r="H411" s="405"/>
      <c r="I411" s="231"/>
      <c r="K411" s="15"/>
      <c r="M411" s="23"/>
      <c r="N411" s="23"/>
      <c r="O411" s="23"/>
    </row>
    <row r="412" spans="1:15" ht="38.25" hidden="1" customHeight="1">
      <c r="A412" s="269" t="s">
        <v>461</v>
      </c>
      <c r="B412" s="50"/>
      <c r="C412" s="50"/>
      <c r="D412" s="50"/>
      <c r="E412" s="50"/>
      <c r="F412" s="50"/>
      <c r="G412" s="50"/>
      <c r="H412" s="405"/>
      <c r="I412" s="231"/>
      <c r="K412" s="15"/>
      <c r="M412" s="23"/>
      <c r="N412" s="23"/>
      <c r="O412" s="23"/>
    </row>
    <row r="413" spans="1:15" ht="40.5" hidden="1" customHeight="1">
      <c r="A413" s="35" t="s">
        <v>445</v>
      </c>
      <c r="B413" s="50"/>
      <c r="C413" s="50"/>
      <c r="D413" s="50"/>
      <c r="E413" s="50"/>
      <c r="F413" s="50"/>
      <c r="G413" s="50"/>
      <c r="H413" s="274"/>
      <c r="I413" s="231"/>
      <c r="K413" s="15">
        <v>0</v>
      </c>
      <c r="M413" s="23"/>
      <c r="N413" s="23"/>
      <c r="O413" s="23"/>
    </row>
    <row r="414" spans="1:15" ht="16.5" hidden="1" customHeight="1">
      <c r="A414" s="267" t="s">
        <v>301</v>
      </c>
      <c r="B414" s="50"/>
      <c r="C414" s="50"/>
      <c r="D414" s="50"/>
      <c r="E414" s="50"/>
      <c r="F414" s="50"/>
      <c r="G414" s="50"/>
      <c r="H414" s="274"/>
      <c r="I414" s="231"/>
      <c r="K414" s="15"/>
      <c r="M414" s="23"/>
      <c r="N414" s="23"/>
      <c r="O414" s="23"/>
    </row>
    <row r="415" spans="1:15" ht="21" hidden="1" customHeight="1">
      <c r="A415" s="35" t="s">
        <v>438</v>
      </c>
      <c r="B415" s="50"/>
      <c r="C415" s="50"/>
      <c r="D415" s="50"/>
      <c r="E415" s="50"/>
      <c r="F415" s="50"/>
      <c r="G415" s="50"/>
      <c r="H415" s="274"/>
      <c r="I415" s="231"/>
      <c r="K415" s="15"/>
      <c r="M415" s="23"/>
      <c r="N415" s="23"/>
      <c r="O415" s="23"/>
    </row>
    <row r="416" spans="1:15" ht="21" hidden="1" customHeight="1">
      <c r="A416" s="38"/>
      <c r="B416" s="50"/>
      <c r="C416" s="50"/>
      <c r="D416" s="50"/>
      <c r="E416" s="50"/>
      <c r="F416" s="50"/>
      <c r="G416" s="50"/>
      <c r="H416" s="88"/>
      <c r="I416" s="231"/>
      <c r="K416" s="15"/>
      <c r="M416" s="23"/>
      <c r="N416" s="23"/>
      <c r="O416" s="23"/>
    </row>
    <row r="417" spans="1:15" ht="44.25" customHeight="1">
      <c r="A417" s="38" t="s">
        <v>602</v>
      </c>
      <c r="B417" s="50"/>
      <c r="C417" s="50">
        <v>322.5</v>
      </c>
      <c r="D417" s="50"/>
      <c r="E417" s="50"/>
      <c r="F417" s="50"/>
      <c r="G417" s="50"/>
      <c r="H417" s="88" t="s">
        <v>643</v>
      </c>
      <c r="I417" s="231"/>
      <c r="K417" s="15"/>
      <c r="M417" s="23"/>
      <c r="N417" s="23"/>
      <c r="O417" s="23"/>
    </row>
    <row r="418" spans="1:15" s="2" customFormat="1" ht="24" customHeight="1">
      <c r="A418" s="46" t="s">
        <v>7</v>
      </c>
      <c r="B418" s="47">
        <f t="shared" ref="B418:G418" si="30">B6+B381</f>
        <v>72526.8</v>
      </c>
      <c r="C418" s="47">
        <f>C6+C381</f>
        <v>256797.80000000002</v>
      </c>
      <c r="D418" s="47" t="e">
        <f t="shared" si="30"/>
        <v>#REF!</v>
      </c>
      <c r="E418" s="47" t="e">
        <f t="shared" si="30"/>
        <v>#REF!</v>
      </c>
      <c r="F418" s="47" t="e">
        <f t="shared" si="30"/>
        <v>#REF!</v>
      </c>
      <c r="G418" s="47" t="e">
        <f t="shared" si="30"/>
        <v>#REF!</v>
      </c>
      <c r="H418" s="287">
        <f>C418-B418</f>
        <v>184271</v>
      </c>
      <c r="I418" s="76"/>
      <c r="J418" s="180">
        <f>I6+I381</f>
        <v>184271.00000000003</v>
      </c>
      <c r="K418" s="15"/>
      <c r="M418" s="23"/>
      <c r="N418" s="23"/>
      <c r="O418" s="23"/>
    </row>
    <row r="419" spans="1:15" s="2" customFormat="1" ht="24.75" customHeight="1">
      <c r="A419" s="38" t="s">
        <v>6</v>
      </c>
      <c r="B419" s="51"/>
      <c r="C419" s="51"/>
      <c r="D419" s="76"/>
      <c r="E419" s="76"/>
      <c r="F419" s="76"/>
      <c r="G419" s="76"/>
      <c r="H419" s="215">
        <f>H427-H418</f>
        <v>50000</v>
      </c>
      <c r="I419" s="76">
        <f>H419+H420</f>
        <v>50000</v>
      </c>
      <c r="J419" s="180"/>
      <c r="K419" s="14"/>
    </row>
    <row r="420" spans="1:15" s="2" customFormat="1" hidden="1">
      <c r="A420" s="46" t="s">
        <v>528</v>
      </c>
      <c r="B420" s="47">
        <f>SUM(B421:B426)</f>
        <v>0</v>
      </c>
      <c r="C420" s="47">
        <f>SUM(C421:C426)</f>
        <v>0</v>
      </c>
      <c r="D420" s="80"/>
      <c r="E420" s="80"/>
      <c r="F420" s="80"/>
      <c r="G420" s="80"/>
      <c r="H420" s="287">
        <f>SUM(C421:C426)</f>
        <v>0</v>
      </c>
      <c r="I420" s="229"/>
      <c r="J420" s="180"/>
      <c r="K420" s="14"/>
      <c r="M420" s="26"/>
    </row>
    <row r="421" spans="1:15" s="2" customFormat="1" ht="16.5" hidden="1" customHeight="1">
      <c r="A421" s="38" t="s">
        <v>529</v>
      </c>
      <c r="B421" s="50"/>
      <c r="C421" s="50"/>
      <c r="D421" s="78"/>
      <c r="E421" s="78"/>
      <c r="F421" s="78"/>
      <c r="G421" s="78"/>
      <c r="H421" s="214"/>
      <c r="I421" s="232"/>
      <c r="J421" s="180"/>
      <c r="K421" s="14"/>
    </row>
    <row r="422" spans="1:15" s="2" customFormat="1" ht="17.25" hidden="1" customHeight="1">
      <c r="A422" s="38" t="s">
        <v>154</v>
      </c>
      <c r="B422" s="50"/>
      <c r="C422" s="50"/>
      <c r="D422" s="78"/>
      <c r="E422" s="78"/>
      <c r="F422" s="78"/>
      <c r="G422" s="78"/>
      <c r="H422" s="214"/>
      <c r="I422" s="232"/>
      <c r="J422" s="180"/>
      <c r="K422" s="14"/>
    </row>
    <row r="423" spans="1:15" s="2" customFormat="1" hidden="1">
      <c r="A423" s="38" t="s">
        <v>162</v>
      </c>
      <c r="B423" s="50"/>
      <c r="C423" s="50"/>
      <c r="D423" s="78"/>
      <c r="E423" s="78"/>
      <c r="F423" s="78"/>
      <c r="G423" s="78"/>
      <c r="H423" s="214"/>
      <c r="I423" s="232"/>
      <c r="J423" s="180"/>
      <c r="K423" s="14"/>
    </row>
    <row r="424" spans="1:15" s="2" customFormat="1" hidden="1">
      <c r="A424" s="38" t="s">
        <v>155</v>
      </c>
      <c r="B424" s="50"/>
      <c r="C424" s="50"/>
      <c r="D424" s="78"/>
      <c r="E424" s="78"/>
      <c r="F424" s="78"/>
      <c r="G424" s="78"/>
      <c r="H424" s="214"/>
      <c r="I424" s="232"/>
      <c r="J424" s="180"/>
      <c r="K424" s="14"/>
    </row>
    <row r="425" spans="1:15" s="2" customFormat="1" ht="18.75" hidden="1" customHeight="1">
      <c r="A425" s="38" t="s">
        <v>534</v>
      </c>
      <c r="B425" s="51"/>
      <c r="C425" s="50"/>
      <c r="D425" s="78"/>
      <c r="E425" s="78"/>
      <c r="F425" s="78"/>
      <c r="G425" s="78"/>
      <c r="H425" s="214"/>
      <c r="I425" s="232"/>
      <c r="J425" s="180"/>
      <c r="K425" s="14"/>
    </row>
    <row r="426" spans="1:15" s="2" customFormat="1" ht="2.25" hidden="1" customHeight="1">
      <c r="A426" s="38" t="s">
        <v>530</v>
      </c>
      <c r="B426" s="51"/>
      <c r="C426" s="50"/>
      <c r="D426" s="50"/>
      <c r="E426" s="50"/>
      <c r="F426" s="50"/>
      <c r="G426" s="50"/>
      <c r="H426" s="215"/>
      <c r="I426" s="76"/>
      <c r="J426" s="180"/>
      <c r="K426" s="14"/>
    </row>
    <row r="427" spans="1:15" s="2" customFormat="1" ht="24.75" customHeight="1">
      <c r="A427" s="322" t="s">
        <v>8</v>
      </c>
      <c r="B427" s="51">
        <f t="shared" ref="B427:G427" si="31">B428+B448</f>
        <v>28382.199999999997</v>
      </c>
      <c r="C427" s="51">
        <f t="shared" si="31"/>
        <v>262653.2</v>
      </c>
      <c r="D427" s="76" t="e">
        <f t="shared" si="31"/>
        <v>#REF!</v>
      </c>
      <c r="E427" s="76" t="e">
        <f t="shared" si="31"/>
        <v>#REF!</v>
      </c>
      <c r="F427" s="76" t="e">
        <f t="shared" si="31"/>
        <v>#REF!</v>
      </c>
      <c r="G427" s="76" t="e">
        <f t="shared" si="31"/>
        <v>#REF!</v>
      </c>
      <c r="H427" s="215">
        <f>C427-B427</f>
        <v>234271</v>
      </c>
      <c r="I427" s="76"/>
      <c r="J427" s="180"/>
      <c r="K427" s="14"/>
      <c r="M427" s="23"/>
      <c r="N427" s="23"/>
      <c r="O427" s="23"/>
    </row>
    <row r="428" spans="1:15" s="2" customFormat="1" ht="25.5" customHeight="1">
      <c r="A428" s="323" t="s">
        <v>9</v>
      </c>
      <c r="B428" s="324">
        <f>SUM(B429:B447)</f>
        <v>0</v>
      </c>
      <c r="C428" s="324">
        <f>SUM(C429:C447)</f>
        <v>8997</v>
      </c>
      <c r="D428" s="324">
        <f>SUM(D438:D438)</f>
        <v>0</v>
      </c>
      <c r="E428" s="324">
        <f>SUM(E438:E438)</f>
        <v>0</v>
      </c>
      <c r="F428" s="324">
        <f>SUM(F438:F438)</f>
        <v>0</v>
      </c>
      <c r="G428" s="324">
        <f>SUM(G438:G438)</f>
        <v>0</v>
      </c>
      <c r="H428" s="215">
        <f>C428-B428</f>
        <v>8997</v>
      </c>
      <c r="I428" s="76"/>
      <c r="J428" s="180"/>
      <c r="K428" s="14"/>
    </row>
    <row r="429" spans="1:15" s="2" customFormat="1" ht="90" hidden="1">
      <c r="A429" s="313" t="s">
        <v>430</v>
      </c>
      <c r="B429" s="52"/>
      <c r="C429" s="52"/>
      <c r="D429" s="52"/>
      <c r="E429" s="52"/>
      <c r="F429" s="52"/>
      <c r="G429" s="52"/>
      <c r="H429" s="408"/>
      <c r="I429" s="76"/>
      <c r="J429" s="180"/>
      <c r="K429" s="14"/>
    </row>
    <row r="430" spans="1:15" s="2" customFormat="1" ht="17.25" hidden="1" customHeight="1">
      <c r="A430" s="313" t="s">
        <v>432</v>
      </c>
      <c r="B430" s="52"/>
      <c r="C430" s="52"/>
      <c r="D430" s="52"/>
      <c r="E430" s="52"/>
      <c r="F430" s="52"/>
      <c r="G430" s="52"/>
      <c r="H430" s="408"/>
      <c r="I430" s="76"/>
      <c r="J430" s="180"/>
      <c r="K430" s="14"/>
    </row>
    <row r="431" spans="1:15" s="2" customFormat="1" ht="16.5" hidden="1" customHeight="1">
      <c r="A431" s="313" t="s">
        <v>433</v>
      </c>
      <c r="B431" s="52"/>
      <c r="C431" s="52"/>
      <c r="D431" s="52"/>
      <c r="E431" s="52"/>
      <c r="F431" s="52"/>
      <c r="G431" s="52"/>
      <c r="H431" s="408"/>
      <c r="I431" s="76"/>
      <c r="J431" s="180"/>
      <c r="K431" s="14"/>
    </row>
    <row r="432" spans="1:15" s="2" customFormat="1" ht="18" hidden="1" customHeight="1">
      <c r="A432" s="313" t="s">
        <v>434</v>
      </c>
      <c r="B432" s="52"/>
      <c r="C432" s="52"/>
      <c r="D432" s="52"/>
      <c r="E432" s="52"/>
      <c r="F432" s="52"/>
      <c r="G432" s="52"/>
      <c r="H432" s="408"/>
      <c r="I432" s="76"/>
      <c r="J432" s="180"/>
      <c r="K432" s="14"/>
    </row>
    <row r="433" spans="1:11" s="2" customFormat="1" ht="17.25" hidden="1" customHeight="1">
      <c r="A433" s="313" t="s">
        <v>435</v>
      </c>
      <c r="B433" s="52"/>
      <c r="C433" s="52"/>
      <c r="D433" s="52"/>
      <c r="E433" s="52"/>
      <c r="F433" s="52"/>
      <c r="G433" s="52"/>
      <c r="H433" s="408"/>
      <c r="I433" s="76"/>
      <c r="J433" s="180"/>
      <c r="K433" s="14"/>
    </row>
    <row r="434" spans="1:11" s="2" customFormat="1" ht="16.5" hidden="1" customHeight="1">
      <c r="A434" s="313" t="s">
        <v>436</v>
      </c>
      <c r="B434" s="52"/>
      <c r="C434" s="52"/>
      <c r="D434" s="52"/>
      <c r="E434" s="52"/>
      <c r="F434" s="52"/>
      <c r="G434" s="52"/>
      <c r="H434" s="408"/>
      <c r="I434" s="76"/>
      <c r="J434" s="180"/>
      <c r="K434" s="14"/>
    </row>
    <row r="435" spans="1:11" s="2" customFormat="1" ht="34.5" hidden="1" customHeight="1">
      <c r="A435" s="313" t="s">
        <v>437</v>
      </c>
      <c r="B435" s="52"/>
      <c r="C435" s="52"/>
      <c r="D435" s="52"/>
      <c r="E435" s="52"/>
      <c r="F435" s="52"/>
      <c r="G435" s="52"/>
      <c r="H435" s="408"/>
      <c r="I435" s="76"/>
      <c r="J435" s="180"/>
      <c r="K435" s="14"/>
    </row>
    <row r="436" spans="1:11" s="2" customFormat="1" ht="23.25" customHeight="1">
      <c r="A436" s="313" t="s">
        <v>654</v>
      </c>
      <c r="B436" s="52"/>
      <c r="C436" s="52">
        <v>1000</v>
      </c>
      <c r="D436" s="52"/>
      <c r="E436" s="52"/>
      <c r="F436" s="52"/>
      <c r="G436" s="52"/>
      <c r="H436" s="409" t="s">
        <v>601</v>
      </c>
      <c r="I436" s="76"/>
      <c r="J436" s="180"/>
      <c r="K436" s="14"/>
    </row>
    <row r="437" spans="1:11" s="2" customFormat="1" ht="25.5" customHeight="1">
      <c r="A437" s="313" t="s">
        <v>435</v>
      </c>
      <c r="B437" s="52"/>
      <c r="C437" s="52">
        <v>497</v>
      </c>
      <c r="D437" s="324"/>
      <c r="E437" s="324"/>
      <c r="F437" s="324"/>
      <c r="G437" s="324"/>
      <c r="H437" s="410"/>
      <c r="I437" s="76"/>
      <c r="J437" s="180"/>
      <c r="K437" s="14"/>
    </row>
    <row r="438" spans="1:11" s="2" customFormat="1" ht="38.25" customHeight="1">
      <c r="A438" s="313" t="s">
        <v>437</v>
      </c>
      <c r="B438" s="52"/>
      <c r="C438" s="52">
        <v>7500</v>
      </c>
      <c r="D438" s="52"/>
      <c r="E438" s="52"/>
      <c r="F438" s="52"/>
      <c r="G438" s="52"/>
      <c r="H438" s="410"/>
      <c r="I438" s="266"/>
      <c r="J438" s="180"/>
      <c r="K438" s="14"/>
    </row>
    <row r="439" spans="1:11" s="2" customFormat="1" ht="52.5" hidden="1" customHeight="1">
      <c r="A439" s="313"/>
      <c r="B439" s="52"/>
      <c r="C439" s="52"/>
      <c r="D439" s="52"/>
      <c r="E439" s="52"/>
      <c r="F439" s="52"/>
      <c r="G439" s="52"/>
      <c r="H439" s="410"/>
      <c r="I439" s="266"/>
      <c r="J439" s="180"/>
      <c r="K439" s="14"/>
    </row>
    <row r="440" spans="1:11" s="2" customFormat="1" ht="66.75" hidden="1" customHeight="1">
      <c r="A440" s="313"/>
      <c r="B440" s="52"/>
      <c r="C440" s="52"/>
      <c r="D440" s="52"/>
      <c r="E440" s="52"/>
      <c r="F440" s="52"/>
      <c r="G440" s="52"/>
      <c r="H440" s="410"/>
      <c r="I440" s="266"/>
      <c r="J440" s="180"/>
      <c r="K440" s="14"/>
    </row>
    <row r="441" spans="1:11" s="2" customFormat="1" ht="60.75" hidden="1" customHeight="1">
      <c r="A441" s="313"/>
      <c r="B441" s="52"/>
      <c r="C441" s="52"/>
      <c r="D441" s="52"/>
      <c r="E441" s="52"/>
      <c r="F441" s="52"/>
      <c r="G441" s="52"/>
      <c r="H441" s="410"/>
      <c r="I441" s="266"/>
      <c r="J441" s="180"/>
      <c r="K441" s="14"/>
    </row>
    <row r="442" spans="1:11" s="2" customFormat="1" ht="51" hidden="1" customHeight="1">
      <c r="A442" s="35"/>
      <c r="B442" s="52"/>
      <c r="C442" s="52"/>
      <c r="D442" s="52"/>
      <c r="E442" s="52"/>
      <c r="F442" s="52"/>
      <c r="G442" s="52"/>
      <c r="H442" s="410"/>
      <c r="I442" s="266"/>
      <c r="J442" s="180"/>
      <c r="K442" s="14"/>
    </row>
    <row r="443" spans="1:11" s="2" customFormat="1" ht="75.75" hidden="1" customHeight="1">
      <c r="A443" s="35"/>
      <c r="B443" s="52"/>
      <c r="C443" s="52"/>
      <c r="D443" s="52"/>
      <c r="E443" s="52"/>
      <c r="F443" s="52"/>
      <c r="G443" s="52"/>
      <c r="H443" s="410"/>
      <c r="I443" s="266"/>
      <c r="J443" s="180"/>
      <c r="K443" s="14"/>
    </row>
    <row r="444" spans="1:11" s="2" customFormat="1" ht="59.25" hidden="1" customHeight="1">
      <c r="A444" s="35"/>
      <c r="B444" s="52"/>
      <c r="C444" s="52"/>
      <c r="D444" s="52"/>
      <c r="E444" s="52"/>
      <c r="F444" s="52"/>
      <c r="G444" s="52"/>
      <c r="H444" s="410"/>
      <c r="I444" s="266"/>
      <c r="J444" s="180"/>
      <c r="K444" s="14"/>
    </row>
    <row r="445" spans="1:11" s="2" customFormat="1" ht="23.25" hidden="1" customHeight="1">
      <c r="A445" s="35"/>
      <c r="B445" s="52"/>
      <c r="C445" s="52"/>
      <c r="D445" s="52"/>
      <c r="E445" s="52"/>
      <c r="F445" s="52"/>
      <c r="G445" s="52"/>
      <c r="H445" s="410"/>
      <c r="I445" s="266"/>
      <c r="J445" s="180"/>
      <c r="K445" s="14"/>
    </row>
    <row r="446" spans="1:11" s="2" customFormat="1" ht="98.25" hidden="1" customHeight="1">
      <c r="A446" s="35"/>
      <c r="B446" s="52"/>
      <c r="C446" s="52"/>
      <c r="D446" s="52"/>
      <c r="E446" s="52"/>
      <c r="F446" s="52"/>
      <c r="G446" s="52"/>
      <c r="H446" s="263"/>
      <c r="I446" s="233"/>
      <c r="J446" s="180"/>
      <c r="K446" s="14"/>
    </row>
    <row r="447" spans="1:11" s="2" customFormat="1" hidden="1">
      <c r="A447" s="35"/>
      <c r="B447" s="52"/>
      <c r="C447" s="52"/>
      <c r="D447" s="52"/>
      <c r="E447" s="52"/>
      <c r="F447" s="52"/>
      <c r="G447" s="52"/>
      <c r="H447" s="35"/>
      <c r="I447" s="233"/>
      <c r="J447" s="180"/>
      <c r="K447" s="14"/>
    </row>
    <row r="448" spans="1:11" s="2" customFormat="1" ht="26.25" customHeight="1">
      <c r="A448" s="40" t="s">
        <v>61</v>
      </c>
      <c r="B448" s="60">
        <f>B453+B469+B485+B449</f>
        <v>28382.199999999997</v>
      </c>
      <c r="C448" s="60">
        <f>C453+C469+C485+C449</f>
        <v>253656.2</v>
      </c>
      <c r="D448" s="377" t="e">
        <f>#REF!+D453+#REF!+D485</f>
        <v>#REF!</v>
      </c>
      <c r="E448" s="377" t="e">
        <f>#REF!+E453+#REF!+E485</f>
        <v>#REF!</v>
      </c>
      <c r="F448" s="377" t="e">
        <f>#REF!+F453+#REF!+F485</f>
        <v>#REF!</v>
      </c>
      <c r="G448" s="377" t="e">
        <f>#REF!+G453+#REF!+G485</f>
        <v>#REF!</v>
      </c>
      <c r="H448" s="215">
        <f>C448-B448</f>
        <v>225274</v>
      </c>
      <c r="I448" s="76"/>
      <c r="J448" s="180"/>
      <c r="K448" s="14"/>
    </row>
    <row r="449" spans="1:11" s="306" customFormat="1" ht="21.75" hidden="1" customHeight="1">
      <c r="A449" s="40" t="s">
        <v>84</v>
      </c>
      <c r="B449" s="60">
        <f>SUM(B451:B452)</f>
        <v>0</v>
      </c>
      <c r="C449" s="60">
        <f>SUM(C450:C452)</f>
        <v>0</v>
      </c>
      <c r="D449" s="377"/>
      <c r="E449" s="72"/>
      <c r="F449" s="377"/>
      <c r="G449" s="72"/>
      <c r="H449" s="197"/>
      <c r="I449" s="219">
        <f>C449-B449</f>
        <v>0</v>
      </c>
      <c r="J449" s="304"/>
      <c r="K449" s="305"/>
    </row>
    <row r="450" spans="1:11" s="306" customFormat="1" ht="38.25" hidden="1" customHeight="1">
      <c r="A450" s="35" t="s">
        <v>585</v>
      </c>
      <c r="B450" s="60"/>
      <c r="C450" s="55"/>
      <c r="D450" s="377"/>
      <c r="E450" s="72"/>
      <c r="F450" s="377"/>
      <c r="G450" s="72"/>
      <c r="H450" s="88" t="s">
        <v>572</v>
      </c>
      <c r="I450" s="303"/>
      <c r="J450" s="304"/>
      <c r="K450" s="305"/>
    </row>
    <row r="451" spans="1:11" s="306" customFormat="1" ht="45" hidden="1">
      <c r="A451" s="35" t="s">
        <v>350</v>
      </c>
      <c r="B451" s="378"/>
      <c r="C451" s="379"/>
      <c r="D451" s="380"/>
      <c r="E451" s="92"/>
      <c r="F451" s="380"/>
      <c r="G451" s="92"/>
      <c r="H451" s="88"/>
      <c r="I451" s="303"/>
      <c r="J451" s="304"/>
      <c r="K451" s="305"/>
    </row>
    <row r="452" spans="1:11" s="306" customFormat="1" ht="42.75" hidden="1" customHeight="1">
      <c r="A452" s="36" t="s">
        <v>170</v>
      </c>
      <c r="B452" s="378"/>
      <c r="C452" s="379"/>
      <c r="D452" s="380"/>
      <c r="E452" s="92"/>
      <c r="F452" s="380"/>
      <c r="G452" s="92"/>
      <c r="H452" s="88" t="s">
        <v>586</v>
      </c>
      <c r="I452" s="303"/>
      <c r="J452" s="304"/>
      <c r="K452" s="305"/>
    </row>
    <row r="453" spans="1:11" s="306" customFormat="1" ht="24.75" customHeight="1">
      <c r="A453" s="40" t="s">
        <v>45</v>
      </c>
      <c r="B453" s="60">
        <f>B454+B455+B466+B468</f>
        <v>10796.1</v>
      </c>
      <c r="C453" s="60">
        <f>C456</f>
        <v>0</v>
      </c>
      <c r="D453" s="377"/>
      <c r="E453" s="377"/>
      <c r="F453" s="377"/>
      <c r="G453" s="377"/>
      <c r="H453" s="381"/>
      <c r="I453" s="219">
        <f>C453-B453</f>
        <v>-10796.1</v>
      </c>
      <c r="J453" s="304"/>
      <c r="K453" s="305"/>
    </row>
    <row r="454" spans="1:11" s="306" customFormat="1" ht="74.25" customHeight="1">
      <c r="A454" s="35" t="s">
        <v>666</v>
      </c>
      <c r="B454" s="52">
        <v>2443.6</v>
      </c>
      <c r="C454" s="61"/>
      <c r="D454" s="377"/>
      <c r="E454" s="377"/>
      <c r="F454" s="377"/>
      <c r="G454" s="377"/>
      <c r="H454" s="88" t="s">
        <v>671</v>
      </c>
      <c r="I454" s="303"/>
      <c r="J454" s="304"/>
      <c r="K454" s="305"/>
    </row>
    <row r="455" spans="1:11" s="306" customFormat="1" ht="48.75" customHeight="1">
      <c r="A455" s="35" t="s">
        <v>667</v>
      </c>
      <c r="B455" s="52">
        <v>6242.6</v>
      </c>
      <c r="C455" s="52"/>
      <c r="D455" s="59"/>
      <c r="E455" s="59"/>
      <c r="F455" s="59"/>
      <c r="G455" s="59"/>
      <c r="H455" s="88" t="s">
        <v>671</v>
      </c>
      <c r="I455" s="303"/>
      <c r="J455" s="304"/>
      <c r="K455" s="305"/>
    </row>
    <row r="456" spans="1:11" s="306" customFormat="1" ht="75.75" hidden="1" customHeight="1">
      <c r="A456" s="35" t="s">
        <v>538</v>
      </c>
      <c r="B456" s="52"/>
      <c r="C456" s="52"/>
      <c r="D456" s="59"/>
      <c r="E456" s="59"/>
      <c r="F456" s="59"/>
      <c r="G456" s="59"/>
      <c r="H456" s="406" t="s">
        <v>549</v>
      </c>
      <c r="I456" s="303"/>
      <c r="J456" s="304"/>
      <c r="K456" s="305"/>
    </row>
    <row r="457" spans="1:11" s="306" customFormat="1" ht="64.5" hidden="1" customHeight="1">
      <c r="A457" s="35" t="s">
        <v>161</v>
      </c>
      <c r="B457" s="52"/>
      <c r="C457" s="52"/>
      <c r="D457" s="59"/>
      <c r="E457" s="59"/>
      <c r="F457" s="59"/>
      <c r="G457" s="59"/>
      <c r="H457" s="407"/>
      <c r="I457" s="303"/>
      <c r="J457" s="304"/>
      <c r="K457" s="305"/>
    </row>
    <row r="458" spans="1:11" s="306" customFormat="1" ht="60" hidden="1">
      <c r="A458" s="35" t="s">
        <v>134</v>
      </c>
      <c r="B458" s="52"/>
      <c r="C458" s="61"/>
      <c r="D458" s="377"/>
      <c r="E458" s="377"/>
      <c r="F458" s="377"/>
      <c r="G458" s="377"/>
      <c r="H458" s="88"/>
      <c r="I458" s="303"/>
      <c r="J458" s="304"/>
      <c r="K458" s="305"/>
    </row>
    <row r="459" spans="1:11" s="306" customFormat="1" ht="60" hidden="1">
      <c r="A459" s="35" t="s">
        <v>137</v>
      </c>
      <c r="B459" s="52"/>
      <c r="C459" s="52"/>
      <c r="D459" s="59"/>
      <c r="E459" s="59"/>
      <c r="F459" s="59"/>
      <c r="G459" s="59"/>
      <c r="H459" s="88"/>
      <c r="I459" s="303"/>
      <c r="J459" s="304"/>
      <c r="K459" s="305"/>
    </row>
    <row r="460" spans="1:11" s="306" customFormat="1" ht="45" hidden="1">
      <c r="A460" s="35" t="s">
        <v>160</v>
      </c>
      <c r="B460" s="52"/>
      <c r="C460" s="52"/>
      <c r="D460" s="59"/>
      <c r="E460" s="59"/>
      <c r="F460" s="59"/>
      <c r="G460" s="59"/>
      <c r="H460" s="88"/>
      <c r="I460" s="303"/>
      <c r="J460" s="304"/>
      <c r="K460" s="305"/>
    </row>
    <row r="461" spans="1:11" s="306" customFormat="1" ht="45" hidden="1">
      <c r="A461" s="35" t="s">
        <v>150</v>
      </c>
      <c r="B461" s="382"/>
      <c r="C461" s="61"/>
      <c r="D461" s="377"/>
      <c r="E461" s="377"/>
      <c r="F461" s="377"/>
      <c r="G461" s="377"/>
      <c r="H461" s="88"/>
      <c r="I461" s="303"/>
      <c r="J461" s="304"/>
      <c r="K461" s="305"/>
    </row>
    <row r="462" spans="1:11" s="306" customFormat="1" ht="60" hidden="1">
      <c r="A462" s="35" t="s">
        <v>525</v>
      </c>
      <c r="B462" s="382"/>
      <c r="C462" s="61"/>
      <c r="D462" s="377"/>
      <c r="E462" s="377"/>
      <c r="F462" s="377"/>
      <c r="G462" s="377"/>
      <c r="H462" s="298" t="s">
        <v>526</v>
      </c>
      <c r="I462" s="303"/>
      <c r="J462" s="304"/>
      <c r="K462" s="305"/>
    </row>
    <row r="463" spans="1:11" s="306" customFormat="1" ht="39.75" hidden="1" customHeight="1">
      <c r="A463" s="35" t="s">
        <v>151</v>
      </c>
      <c r="B463" s="52"/>
      <c r="C463" s="52"/>
      <c r="D463" s="59"/>
      <c r="E463" s="59"/>
      <c r="F463" s="59"/>
      <c r="G463" s="59"/>
      <c r="H463" s="88"/>
      <c r="I463" s="303"/>
      <c r="J463" s="304"/>
      <c r="K463" s="305"/>
    </row>
    <row r="464" spans="1:11" s="306" customFormat="1" ht="34.5" hidden="1" customHeight="1">
      <c r="A464" s="35" t="s">
        <v>617</v>
      </c>
      <c r="B464" s="52"/>
      <c r="C464" s="52"/>
      <c r="D464" s="59"/>
      <c r="E464" s="59"/>
      <c r="F464" s="59"/>
      <c r="G464" s="59"/>
      <c r="H464" s="298" t="s">
        <v>569</v>
      </c>
      <c r="I464" s="303"/>
      <c r="J464" s="304"/>
      <c r="K464" s="305"/>
    </row>
    <row r="465" spans="1:11" s="306" customFormat="1" ht="36.75" hidden="1" customHeight="1">
      <c r="A465" s="35" t="s">
        <v>286</v>
      </c>
      <c r="B465" s="382"/>
      <c r="C465" s="61"/>
      <c r="D465" s="377"/>
      <c r="E465" s="377"/>
      <c r="F465" s="377"/>
      <c r="G465" s="377"/>
      <c r="H465" s="300" t="s">
        <v>571</v>
      </c>
      <c r="I465" s="303"/>
      <c r="J465" s="304"/>
      <c r="K465" s="305"/>
    </row>
    <row r="466" spans="1:11" s="306" customFormat="1" ht="66" customHeight="1">
      <c r="A466" s="35" t="s">
        <v>346</v>
      </c>
      <c r="B466" s="52">
        <f>910+813.8</f>
        <v>1723.8</v>
      </c>
      <c r="C466" s="52"/>
      <c r="D466" s="59"/>
      <c r="E466" s="59"/>
      <c r="F466" s="59"/>
      <c r="G466" s="59"/>
      <c r="H466" s="387" t="s">
        <v>632</v>
      </c>
      <c r="I466" s="303"/>
      <c r="J466" s="304"/>
      <c r="K466" s="305"/>
    </row>
    <row r="467" spans="1:11" s="306" customFormat="1" ht="5.25" hidden="1" customHeight="1">
      <c r="A467" s="35" t="s">
        <v>411</v>
      </c>
      <c r="B467" s="52"/>
      <c r="C467" s="52"/>
      <c r="D467" s="59"/>
      <c r="E467" s="59"/>
      <c r="F467" s="59"/>
      <c r="G467" s="59"/>
      <c r="H467" s="300" t="s">
        <v>412</v>
      </c>
      <c r="I467" s="307"/>
      <c r="J467" s="304"/>
      <c r="K467" s="305"/>
    </row>
    <row r="468" spans="1:11" s="306" customFormat="1" ht="39" customHeight="1">
      <c r="A468" s="35" t="s">
        <v>568</v>
      </c>
      <c r="B468" s="52">
        <v>386.1</v>
      </c>
      <c r="C468" s="52"/>
      <c r="D468" s="59"/>
      <c r="E468" s="59"/>
      <c r="F468" s="59"/>
      <c r="G468" s="59"/>
      <c r="H468" s="298" t="s">
        <v>631</v>
      </c>
      <c r="I468" s="307"/>
      <c r="J468" s="304"/>
      <c r="K468" s="305"/>
    </row>
    <row r="469" spans="1:11" s="306" customFormat="1" ht="30" customHeight="1">
      <c r="A469" s="40" t="s">
        <v>46</v>
      </c>
      <c r="B469" s="51">
        <f>SUM(B470:B482)</f>
        <v>17586.099999999999</v>
      </c>
      <c r="C469" s="51">
        <f>SUM(C470:C484)</f>
        <v>246573</v>
      </c>
      <c r="D469" s="72"/>
      <c r="E469" s="72"/>
      <c r="F469" s="72"/>
      <c r="G469" s="72"/>
      <c r="H469" s="291"/>
      <c r="I469" s="219">
        <f>C469-B469</f>
        <v>228986.9</v>
      </c>
      <c r="J469" s="304"/>
      <c r="K469" s="305"/>
    </row>
    <row r="470" spans="1:11" s="306" customFormat="1" ht="57" customHeight="1">
      <c r="A470" s="35" t="s">
        <v>118</v>
      </c>
      <c r="B470" s="50">
        <v>2000</v>
      </c>
      <c r="C470" s="50"/>
      <c r="D470" s="72"/>
      <c r="E470" s="72"/>
      <c r="F470" s="72"/>
      <c r="G470" s="72"/>
      <c r="H470" s="291" t="s">
        <v>670</v>
      </c>
      <c r="I470" s="307"/>
      <c r="J470" s="304"/>
      <c r="K470" s="305"/>
    </row>
    <row r="471" spans="1:11" s="306" customFormat="1" ht="36.75" customHeight="1">
      <c r="A471" s="35" t="s">
        <v>345</v>
      </c>
      <c r="B471" s="50"/>
      <c r="C471" s="50">
        <v>701</v>
      </c>
      <c r="D471" s="72"/>
      <c r="E471" s="72"/>
      <c r="F471" s="72"/>
      <c r="G471" s="72"/>
      <c r="H471" s="387" t="s">
        <v>630</v>
      </c>
      <c r="I471" s="307"/>
      <c r="J471" s="304"/>
      <c r="K471" s="305"/>
    </row>
    <row r="472" spans="1:11" s="306" customFormat="1" ht="90" customHeight="1">
      <c r="A472" s="35" t="s">
        <v>567</v>
      </c>
      <c r="B472" s="50">
        <v>464.3</v>
      </c>
      <c r="C472" s="50"/>
      <c r="D472" s="72"/>
      <c r="E472" s="72"/>
      <c r="F472" s="72"/>
      <c r="G472" s="72"/>
      <c r="H472" s="88" t="s">
        <v>671</v>
      </c>
      <c r="I472" s="307"/>
      <c r="J472" s="304"/>
      <c r="K472" s="305"/>
    </row>
    <row r="473" spans="1:11" s="306" customFormat="1" ht="83.25" hidden="1" customHeight="1">
      <c r="A473" s="35" t="s">
        <v>562</v>
      </c>
      <c r="B473" s="50"/>
      <c r="C473" s="50"/>
      <c r="D473" s="72"/>
      <c r="E473" s="72"/>
      <c r="F473" s="72"/>
      <c r="G473" s="72"/>
      <c r="H473" s="298" t="s">
        <v>563</v>
      </c>
      <c r="I473" s="307"/>
      <c r="J473" s="304"/>
      <c r="K473" s="305"/>
    </row>
    <row r="474" spans="1:11" s="306" customFormat="1" ht="65.25" customHeight="1">
      <c r="A474" s="35" t="s">
        <v>622</v>
      </c>
      <c r="B474" s="50">
        <v>200</v>
      </c>
      <c r="C474" s="50"/>
      <c r="D474" s="72"/>
      <c r="E474" s="72"/>
      <c r="F474" s="72"/>
      <c r="G474" s="72"/>
      <c r="H474" s="298" t="s">
        <v>629</v>
      </c>
      <c r="I474" s="307"/>
      <c r="J474" s="304"/>
      <c r="K474" s="305"/>
    </row>
    <row r="475" spans="1:11" s="306" customFormat="1" ht="69.75" customHeight="1">
      <c r="A475" s="35" t="s">
        <v>294</v>
      </c>
      <c r="B475" s="50">
        <v>417.8</v>
      </c>
      <c r="C475" s="50"/>
      <c r="D475" s="72"/>
      <c r="E475" s="72"/>
      <c r="F475" s="72"/>
      <c r="G475" s="72"/>
      <c r="H475" s="298" t="s">
        <v>628</v>
      </c>
      <c r="I475" s="307"/>
      <c r="J475" s="304"/>
      <c r="K475" s="305"/>
    </row>
    <row r="476" spans="1:11" s="306" customFormat="1" ht="59.25" hidden="1" customHeight="1">
      <c r="A476" s="35" t="s">
        <v>302</v>
      </c>
      <c r="B476" s="382"/>
      <c r="C476" s="61"/>
      <c r="D476" s="377"/>
      <c r="E476" s="377"/>
      <c r="F476" s="377"/>
      <c r="G476" s="377"/>
      <c r="H476" s="298" t="s">
        <v>564</v>
      </c>
      <c r="I476" s="307"/>
      <c r="J476" s="304"/>
      <c r="K476" s="305"/>
    </row>
    <row r="477" spans="1:11" s="306" customFormat="1" ht="78" hidden="1" customHeight="1">
      <c r="A477" s="35" t="s">
        <v>138</v>
      </c>
      <c r="B477" s="382"/>
      <c r="C477" s="61"/>
      <c r="D477" s="377"/>
      <c r="E477" s="377"/>
      <c r="F477" s="377"/>
      <c r="G477" s="377"/>
      <c r="H477" s="88"/>
      <c r="I477" s="307"/>
      <c r="J477" s="304"/>
      <c r="K477" s="305"/>
    </row>
    <row r="478" spans="1:11" s="306" customFormat="1" ht="105" hidden="1" customHeight="1">
      <c r="A478" s="35" t="s">
        <v>295</v>
      </c>
      <c r="B478" s="382"/>
      <c r="C478" s="61"/>
      <c r="D478" s="377"/>
      <c r="E478" s="377"/>
      <c r="F478" s="377"/>
      <c r="G478" s="377"/>
      <c r="H478" s="88"/>
      <c r="I478" s="307"/>
      <c r="J478" s="304"/>
      <c r="K478" s="305"/>
    </row>
    <row r="479" spans="1:11" s="306" customFormat="1" ht="75" hidden="1" customHeight="1">
      <c r="A479" s="35" t="s">
        <v>324</v>
      </c>
      <c r="B479" s="50"/>
      <c r="C479" s="50"/>
      <c r="D479" s="383"/>
      <c r="E479" s="383"/>
      <c r="F479" s="383"/>
      <c r="G479" s="383"/>
      <c r="H479" s="88"/>
      <c r="I479" s="307"/>
      <c r="J479" s="304"/>
      <c r="K479" s="305"/>
    </row>
    <row r="480" spans="1:11" s="306" customFormat="1" ht="105" hidden="1" customHeight="1">
      <c r="A480" s="35" t="s">
        <v>326</v>
      </c>
      <c r="B480" s="50"/>
      <c r="C480" s="50"/>
      <c r="D480" s="72"/>
      <c r="E480" s="72"/>
      <c r="F480" s="72"/>
      <c r="G480" s="72"/>
      <c r="H480" s="88"/>
      <c r="I480" s="307"/>
      <c r="J480" s="304"/>
      <c r="K480" s="305"/>
    </row>
    <row r="481" spans="1:11" s="306" customFormat="1" ht="143.25" hidden="1" customHeight="1">
      <c r="A481" s="35" t="s">
        <v>144</v>
      </c>
      <c r="B481" s="50"/>
      <c r="C481" s="50"/>
      <c r="D481" s="383"/>
      <c r="E481" s="383"/>
      <c r="F481" s="383"/>
      <c r="G481" s="383"/>
      <c r="H481" s="88"/>
      <c r="I481" s="307"/>
      <c r="J481" s="304"/>
      <c r="K481" s="305"/>
    </row>
    <row r="482" spans="1:11" s="306" customFormat="1" ht="95.25" customHeight="1">
      <c r="A482" s="35" t="s">
        <v>138</v>
      </c>
      <c r="B482" s="50">
        <v>14504</v>
      </c>
      <c r="C482" s="50"/>
      <c r="D482" s="383"/>
      <c r="E482" s="383"/>
      <c r="F482" s="383"/>
      <c r="G482" s="383"/>
      <c r="H482" s="88" t="s">
        <v>671</v>
      </c>
      <c r="I482" s="307"/>
      <c r="J482" s="304"/>
      <c r="K482" s="305"/>
    </row>
    <row r="483" spans="1:11" s="306" customFormat="1" ht="101.25" customHeight="1">
      <c r="A483" s="35" t="s">
        <v>326</v>
      </c>
      <c r="B483" s="50"/>
      <c r="C483" s="50">
        <f>56866+69000</f>
        <v>125866</v>
      </c>
      <c r="D483" s="383"/>
      <c r="E483" s="383"/>
      <c r="F483" s="383"/>
      <c r="G483" s="383"/>
      <c r="H483" s="298" t="s">
        <v>626</v>
      </c>
      <c r="I483" s="307"/>
      <c r="J483" s="304"/>
      <c r="K483" s="305"/>
    </row>
    <row r="484" spans="1:11" s="306" customFormat="1" ht="83.25" customHeight="1">
      <c r="A484" s="35" t="s">
        <v>616</v>
      </c>
      <c r="B484" s="50"/>
      <c r="C484" s="50">
        <f>58006+62000</f>
        <v>120006</v>
      </c>
      <c r="D484" s="383"/>
      <c r="E484" s="383"/>
      <c r="F484" s="383"/>
      <c r="G484" s="383"/>
      <c r="H484" s="298" t="s">
        <v>627</v>
      </c>
      <c r="I484" s="307"/>
      <c r="J484" s="304"/>
      <c r="K484" s="305"/>
    </row>
    <row r="485" spans="1:11" s="306" customFormat="1" ht="26.25" customHeight="1">
      <c r="A485" s="40" t="s">
        <v>77</v>
      </c>
      <c r="B485" s="51">
        <f>SUM(B486:B490)</f>
        <v>0</v>
      </c>
      <c r="C485" s="51">
        <f>SUM(C486:C493)</f>
        <v>7083.2</v>
      </c>
      <c r="D485" s="324"/>
      <c r="E485" s="324"/>
      <c r="F485" s="324"/>
      <c r="G485" s="324"/>
      <c r="H485" s="88"/>
      <c r="I485" s="219">
        <f>C485-B485</f>
        <v>7083.2</v>
      </c>
      <c r="J485" s="304"/>
      <c r="K485" s="305"/>
    </row>
    <row r="486" spans="1:11" s="306" customFormat="1" ht="126" hidden="1" customHeight="1">
      <c r="A486" s="384" t="s">
        <v>422</v>
      </c>
      <c r="B486" s="50"/>
      <c r="C486" s="55"/>
      <c r="D486" s="72"/>
      <c r="E486" s="72"/>
      <c r="F486" s="72"/>
      <c r="G486" s="72"/>
      <c r="H486" s="88" t="s">
        <v>457</v>
      </c>
      <c r="I486" s="307"/>
      <c r="J486" s="304"/>
      <c r="K486" s="305"/>
    </row>
    <row r="487" spans="1:11" s="306" customFormat="1" ht="66" hidden="1" customHeight="1">
      <c r="A487" s="35" t="s">
        <v>285</v>
      </c>
      <c r="B487" s="382"/>
      <c r="C487" s="61"/>
      <c r="D487" s="377"/>
      <c r="E487" s="377"/>
      <c r="F487" s="377"/>
      <c r="G487" s="377"/>
      <c r="H487" s="88"/>
      <c r="I487" s="308"/>
      <c r="J487" s="304"/>
      <c r="K487" s="305"/>
    </row>
    <row r="488" spans="1:11" s="306" customFormat="1" ht="71.25" hidden="1" customHeight="1">
      <c r="A488" s="35" t="s">
        <v>117</v>
      </c>
      <c r="B488" s="382"/>
      <c r="C488" s="61"/>
      <c r="D488" s="377"/>
      <c r="E488" s="377"/>
      <c r="F488" s="377"/>
      <c r="G488" s="377"/>
      <c r="H488" s="88"/>
      <c r="I488" s="308"/>
      <c r="J488" s="304"/>
      <c r="K488" s="305"/>
    </row>
    <row r="489" spans="1:11" s="306" customFormat="1" ht="19.5" hidden="1" customHeight="1">
      <c r="A489" s="35" t="s">
        <v>152</v>
      </c>
      <c r="B489" s="382"/>
      <c r="C489" s="61"/>
      <c r="D489" s="377"/>
      <c r="E489" s="377"/>
      <c r="F489" s="377"/>
      <c r="G489" s="377"/>
      <c r="H489" s="88"/>
      <c r="I489" s="308"/>
      <c r="J489" s="304"/>
      <c r="K489" s="305"/>
    </row>
    <row r="490" spans="1:11" s="306" customFormat="1" ht="38.25" customHeight="1">
      <c r="A490" s="35" t="s">
        <v>618</v>
      </c>
      <c r="B490" s="382"/>
      <c r="C490" s="61">
        <v>322.5</v>
      </c>
      <c r="D490" s="377"/>
      <c r="E490" s="377"/>
      <c r="F490" s="377"/>
      <c r="G490" s="377"/>
      <c r="H490" s="387" t="s">
        <v>643</v>
      </c>
      <c r="I490" s="308"/>
      <c r="J490" s="304"/>
      <c r="K490" s="305"/>
    </row>
    <row r="491" spans="1:11" s="306" customFormat="1" ht="102.75" customHeight="1">
      <c r="A491" s="35" t="s">
        <v>336</v>
      </c>
      <c r="B491" s="325"/>
      <c r="C491" s="61">
        <v>6760.7</v>
      </c>
      <c r="D491" s="45"/>
      <c r="E491" s="45"/>
      <c r="F491" s="45"/>
      <c r="G491" s="45"/>
      <c r="H491" s="298" t="s">
        <v>625</v>
      </c>
      <c r="I491" s="308"/>
      <c r="J491" s="304"/>
      <c r="K491" s="305"/>
    </row>
    <row r="492" spans="1:11" s="306" customFormat="1" ht="51" hidden="1" customHeight="1">
      <c r="A492" s="35" t="s">
        <v>623</v>
      </c>
      <c r="B492" s="325"/>
      <c r="C492" s="61"/>
      <c r="D492" s="45"/>
      <c r="E492" s="45"/>
      <c r="F492" s="45"/>
      <c r="G492" s="45"/>
      <c r="H492" s="298" t="s">
        <v>615</v>
      </c>
      <c r="I492" s="308"/>
      <c r="J492" s="304"/>
      <c r="K492" s="305"/>
    </row>
    <row r="493" spans="1:11" s="306" customFormat="1" ht="78.75" hidden="1" customHeight="1">
      <c r="A493" s="35" t="s">
        <v>565</v>
      </c>
      <c r="B493" s="325"/>
      <c r="C493" s="61"/>
      <c r="D493" s="45"/>
      <c r="E493" s="45"/>
      <c r="F493" s="45"/>
      <c r="G493" s="45"/>
      <c r="H493" s="280" t="s">
        <v>566</v>
      </c>
      <c r="I493" s="308"/>
      <c r="J493" s="304"/>
      <c r="K493" s="305"/>
    </row>
    <row r="494" spans="1:11" ht="15.75" customHeight="1">
      <c r="C494" s="252"/>
    </row>
    <row r="495" spans="1:11" ht="12.75" customHeight="1">
      <c r="C495" s="252"/>
    </row>
    <row r="496" spans="1:11">
      <c r="A496" s="66" t="s">
        <v>88</v>
      </c>
      <c r="B496" s="68"/>
      <c r="C496" s="62"/>
      <c r="D496" s="81"/>
      <c r="E496" s="81"/>
      <c r="F496" s="81"/>
      <c r="G496" s="81"/>
      <c r="H496" s="81"/>
      <c r="I496" s="216"/>
    </row>
    <row r="497" spans="1:8">
      <c r="A497" s="66" t="s">
        <v>89</v>
      </c>
      <c r="B497" s="68"/>
      <c r="C497" s="69"/>
      <c r="D497" s="70"/>
      <c r="E497" s="70"/>
      <c r="F497" s="70"/>
      <c r="G497" s="70"/>
      <c r="H497" s="368" t="s">
        <v>78</v>
      </c>
    </row>
    <row r="498" spans="1:8">
      <c r="A498" s="66" t="s">
        <v>22</v>
      </c>
      <c r="B498" s="68"/>
      <c r="C498" s="68"/>
      <c r="H498" s="82"/>
    </row>
  </sheetData>
  <mergeCells count="25">
    <mergeCell ref="H180:H182"/>
    <mergeCell ref="H201:H202"/>
    <mergeCell ref="H166:H167"/>
    <mergeCell ref="A1:H1"/>
    <mergeCell ref="B4:C4"/>
    <mergeCell ref="D4:E4"/>
    <mergeCell ref="F4:G4"/>
    <mergeCell ref="H11:H12"/>
    <mergeCell ref="H15:H18"/>
    <mergeCell ref="H307:H309"/>
    <mergeCell ref="H130:H131"/>
    <mergeCell ref="H177:H178"/>
    <mergeCell ref="H401:H402"/>
    <mergeCell ref="H456:H457"/>
    <mergeCell ref="H429:H435"/>
    <mergeCell ref="H436:H445"/>
    <mergeCell ref="H315:H319"/>
    <mergeCell ref="H329:H332"/>
    <mergeCell ref="H411:H412"/>
    <mergeCell ref="H333:H340"/>
    <mergeCell ref="H356:H357"/>
    <mergeCell ref="H409:H410"/>
    <mergeCell ref="H387:H388"/>
    <mergeCell ref="H265:H266"/>
    <mergeCell ref="H133:H134"/>
  </mergeCells>
  <pageMargins left="0.87" right="0.2" top="0.55118110236220474" bottom="0.47244094488188981" header="0.15748031496062992" footer="0.15748031496062992"/>
  <pageSetup paperSize="9" scale="61" fitToHeight="6" orientation="portrait" r:id="rId1"/>
  <headerFooter alignWithMargins="0"/>
  <rowBreaks count="1" manualBreakCount="1">
    <brk id="472" max="7" man="1"/>
  </rowBreaks>
</worksheet>
</file>

<file path=xl/worksheets/sheet2.xml><?xml version="1.0" encoding="utf-8"?>
<worksheet xmlns="http://schemas.openxmlformats.org/spreadsheetml/2006/main" xmlns:r="http://schemas.openxmlformats.org/officeDocument/2006/relationships">
  <dimension ref="A1:K313"/>
  <sheetViews>
    <sheetView tabSelected="1" view="pageBreakPreview" topLeftCell="A4" zoomScale="89" zoomScaleNormal="100" zoomScaleSheetLayoutView="89" workbookViewId="0">
      <selection activeCell="I81" sqref="I81"/>
    </sheetView>
  </sheetViews>
  <sheetFormatPr defaultRowHeight="12.75"/>
  <cols>
    <col min="1" max="1" width="68.85546875" customWidth="1"/>
    <col min="2" max="2" width="16.28515625" customWidth="1"/>
    <col min="3" max="3" width="14.85546875" customWidth="1"/>
    <col min="4" max="4" width="15.85546875" customWidth="1"/>
    <col min="5" max="5" width="12.5703125" customWidth="1"/>
    <col min="6" max="6" width="35.140625" customWidth="1"/>
    <col min="7" max="7" width="1" customWidth="1"/>
    <col min="8" max="8" width="11.85546875" customWidth="1"/>
    <col min="9" max="9" width="11.42578125" customWidth="1"/>
  </cols>
  <sheetData>
    <row r="1" spans="1:9" ht="22.5" customHeight="1">
      <c r="A1" s="428" t="s">
        <v>676</v>
      </c>
      <c r="B1" s="429"/>
      <c r="C1" s="429"/>
      <c r="D1" s="429"/>
      <c r="E1" s="429"/>
      <c r="F1" s="429"/>
    </row>
    <row r="2" spans="1:9" ht="15.75">
      <c r="A2" s="106"/>
      <c r="B2" s="93"/>
      <c r="C2" s="93"/>
      <c r="D2" s="93"/>
      <c r="E2" s="93"/>
      <c r="F2" s="94" t="s">
        <v>2</v>
      </c>
    </row>
    <row r="3" spans="1:9" ht="15.75">
      <c r="A3" s="97" t="s">
        <v>0</v>
      </c>
      <c r="B3" s="430" t="s">
        <v>339</v>
      </c>
      <c r="C3" s="431"/>
      <c r="D3" s="430" t="s">
        <v>463</v>
      </c>
      <c r="E3" s="431"/>
      <c r="F3" s="97" t="s">
        <v>1</v>
      </c>
    </row>
    <row r="4" spans="1:9" ht="15.75">
      <c r="A4" s="97" t="s">
        <v>5</v>
      </c>
      <c r="B4" s="97" t="s">
        <v>3</v>
      </c>
      <c r="C4" s="97" t="s">
        <v>4</v>
      </c>
      <c r="D4" s="97" t="s">
        <v>3</v>
      </c>
      <c r="E4" s="97" t="s">
        <v>4</v>
      </c>
      <c r="F4" s="95"/>
    </row>
    <row r="5" spans="1:9" ht="19.5" customHeight="1">
      <c r="A5" s="102" t="s">
        <v>23</v>
      </c>
      <c r="B5" s="100">
        <f>B117+B122+B50+B287</f>
        <v>39320</v>
      </c>
      <c r="C5" s="100">
        <f>C117+C122+C50</f>
        <v>470</v>
      </c>
      <c r="D5" s="100">
        <f>D117+D122+D50</f>
        <v>0</v>
      </c>
      <c r="E5" s="100">
        <f>E117+E122+E50</f>
        <v>0</v>
      </c>
      <c r="F5" s="110"/>
      <c r="H5" s="188">
        <f>C5-B5</f>
        <v>-38850</v>
      </c>
      <c r="I5" s="188">
        <f>E5-D5</f>
        <v>0</v>
      </c>
    </row>
    <row r="6" spans="1:9" ht="62.25" hidden="1" customHeight="1">
      <c r="A6" s="235" t="s">
        <v>172</v>
      </c>
      <c r="B6" s="236">
        <v>0</v>
      </c>
      <c r="C6" s="236">
        <v>0</v>
      </c>
      <c r="D6" s="236">
        <v>0</v>
      </c>
      <c r="E6" s="236">
        <v>0</v>
      </c>
      <c r="F6" s="110"/>
    </row>
    <row r="7" spans="1:9" ht="57" hidden="1">
      <c r="A7" s="102" t="s">
        <v>173</v>
      </c>
      <c r="B7" s="100">
        <v>0</v>
      </c>
      <c r="C7" s="100">
        <v>0</v>
      </c>
      <c r="D7" s="100">
        <v>0</v>
      </c>
      <c r="E7" s="100">
        <v>0</v>
      </c>
      <c r="F7" s="110"/>
    </row>
    <row r="8" spans="1:9" ht="50.25" hidden="1" customHeight="1">
      <c r="A8" s="103" t="s">
        <v>65</v>
      </c>
      <c r="B8" s="104">
        <v>0</v>
      </c>
      <c r="C8" s="104">
        <v>0</v>
      </c>
      <c r="D8" s="104">
        <v>0</v>
      </c>
      <c r="E8" s="104">
        <v>0</v>
      </c>
      <c r="F8" s="110"/>
    </row>
    <row r="9" spans="1:9" ht="34.5" hidden="1" customHeight="1">
      <c r="A9" s="264" t="s">
        <v>189</v>
      </c>
      <c r="B9" s="96"/>
      <c r="C9" s="96"/>
      <c r="D9" s="96"/>
      <c r="E9" s="96"/>
      <c r="F9" s="110"/>
    </row>
    <row r="10" spans="1:9" ht="57" hidden="1">
      <c r="A10" s="102" t="s">
        <v>181</v>
      </c>
      <c r="B10" s="100">
        <v>0</v>
      </c>
      <c r="C10" s="100">
        <v>0</v>
      </c>
      <c r="D10" s="100">
        <v>0</v>
      </c>
      <c r="E10" s="100">
        <v>0</v>
      </c>
      <c r="F10" s="110"/>
    </row>
    <row r="11" spans="1:9" ht="30" hidden="1">
      <c r="A11" s="103" t="s">
        <v>64</v>
      </c>
      <c r="B11" s="104">
        <v>0</v>
      </c>
      <c r="C11" s="104">
        <v>0</v>
      </c>
      <c r="D11" s="104">
        <v>0</v>
      </c>
      <c r="E11" s="104">
        <v>0</v>
      </c>
      <c r="F11" s="110"/>
    </row>
    <row r="12" spans="1:9" ht="45" hidden="1">
      <c r="A12" s="264" t="s">
        <v>190</v>
      </c>
      <c r="B12" s="96"/>
      <c r="C12" s="96"/>
      <c r="D12" s="96"/>
      <c r="E12" s="96"/>
      <c r="F12" s="110"/>
    </row>
    <row r="13" spans="1:9" ht="30" hidden="1">
      <c r="A13" s="264" t="s">
        <v>191</v>
      </c>
      <c r="B13" s="96"/>
      <c r="C13" s="96"/>
      <c r="D13" s="96"/>
      <c r="E13" s="96"/>
      <c r="F13" s="110"/>
    </row>
    <row r="14" spans="1:9" ht="31.5" hidden="1" customHeight="1">
      <c r="A14" s="103" t="s">
        <v>66</v>
      </c>
      <c r="B14" s="104">
        <v>0</v>
      </c>
      <c r="C14" s="104">
        <v>0</v>
      </c>
      <c r="D14" s="104">
        <v>0</v>
      </c>
      <c r="E14" s="104">
        <v>0</v>
      </c>
      <c r="F14" s="110"/>
    </row>
    <row r="15" spans="1:9" ht="30" hidden="1">
      <c r="A15" s="264" t="s">
        <v>192</v>
      </c>
      <c r="B15" s="96"/>
      <c r="C15" s="96"/>
      <c r="D15" s="96"/>
      <c r="E15" s="96"/>
      <c r="F15" s="110"/>
    </row>
    <row r="16" spans="1:9" ht="47.25" hidden="1">
      <c r="A16" s="241" t="s">
        <v>185</v>
      </c>
      <c r="B16" s="100">
        <v>0</v>
      </c>
      <c r="C16" s="100">
        <v>0</v>
      </c>
      <c r="D16" s="100">
        <v>0</v>
      </c>
      <c r="E16" s="100">
        <v>0</v>
      </c>
      <c r="F16" s="110"/>
    </row>
    <row r="17" spans="1:6" ht="47.25" hidden="1">
      <c r="A17" s="242" t="s">
        <v>72</v>
      </c>
      <c r="B17" s="100">
        <v>0</v>
      </c>
      <c r="C17" s="100">
        <v>0</v>
      </c>
      <c r="D17" s="100">
        <v>0</v>
      </c>
      <c r="E17" s="100">
        <v>0</v>
      </c>
      <c r="F17" s="110"/>
    </row>
    <row r="18" spans="1:6" ht="15" hidden="1">
      <c r="A18" s="139" t="s">
        <v>73</v>
      </c>
      <c r="B18" s="96"/>
      <c r="C18" s="96"/>
      <c r="D18" s="96"/>
      <c r="E18" s="96"/>
      <c r="F18" s="110"/>
    </row>
    <row r="19" spans="1:6" ht="30" hidden="1">
      <c r="A19" s="140" t="s">
        <v>74</v>
      </c>
      <c r="B19" s="96"/>
      <c r="C19" s="96"/>
      <c r="D19" s="96"/>
      <c r="E19" s="96"/>
      <c r="F19" s="110"/>
    </row>
    <row r="20" spans="1:6" ht="42.75" hidden="1">
      <c r="A20" s="136" t="s">
        <v>123</v>
      </c>
      <c r="B20" s="137">
        <v>0</v>
      </c>
      <c r="C20" s="137">
        <v>0</v>
      </c>
      <c r="D20" s="137">
        <v>0</v>
      </c>
      <c r="E20" s="137">
        <v>0</v>
      </c>
      <c r="F20" s="153"/>
    </row>
    <row r="21" spans="1:6" ht="63" hidden="1">
      <c r="A21" s="141" t="s">
        <v>116</v>
      </c>
      <c r="B21" s="51">
        <v>0</v>
      </c>
      <c r="C21" s="51">
        <v>0</v>
      </c>
      <c r="D21" s="51">
        <v>0</v>
      </c>
      <c r="E21" s="51">
        <v>0</v>
      </c>
      <c r="F21" s="110"/>
    </row>
    <row r="22" spans="1:6" ht="47.25" hidden="1">
      <c r="A22" s="142" t="s">
        <v>42</v>
      </c>
      <c r="B22" s="48">
        <v>0</v>
      </c>
      <c r="C22" s="48">
        <v>0</v>
      </c>
      <c r="D22" s="48">
        <v>0</v>
      </c>
      <c r="E22" s="48">
        <v>0</v>
      </c>
      <c r="F22" s="110"/>
    </row>
    <row r="23" spans="1:6" ht="45" hidden="1">
      <c r="A23" s="36" t="s">
        <v>193</v>
      </c>
      <c r="B23" s="48"/>
      <c r="C23" s="50"/>
      <c r="D23" s="48"/>
      <c r="E23" s="50"/>
      <c r="F23" s="110"/>
    </row>
    <row r="24" spans="1:6" ht="60" hidden="1">
      <c r="A24" s="36" t="s">
        <v>194</v>
      </c>
      <c r="B24" s="50"/>
      <c r="C24" s="50"/>
      <c r="D24" s="50"/>
      <c r="E24" s="50"/>
      <c r="F24" s="110"/>
    </row>
    <row r="25" spans="1:6" ht="30" hidden="1">
      <c r="A25" s="36" t="s">
        <v>195</v>
      </c>
      <c r="B25" s="50"/>
      <c r="C25" s="50"/>
      <c r="D25" s="50"/>
      <c r="E25" s="50"/>
      <c r="F25" s="110"/>
    </row>
    <row r="26" spans="1:6" ht="30" hidden="1">
      <c r="A26" s="143" t="s">
        <v>196</v>
      </c>
      <c r="B26" s="50"/>
      <c r="C26" s="50"/>
      <c r="D26" s="50"/>
      <c r="E26" s="50"/>
      <c r="F26" s="110"/>
    </row>
    <row r="27" spans="1:6" ht="45" hidden="1">
      <c r="A27" s="144" t="s">
        <v>112</v>
      </c>
      <c r="B27" s="48">
        <v>0</v>
      </c>
      <c r="C27" s="48">
        <v>0</v>
      </c>
      <c r="D27" s="48">
        <v>0</v>
      </c>
      <c r="E27" s="48">
        <v>0</v>
      </c>
      <c r="F27" s="110"/>
    </row>
    <row r="28" spans="1:6" ht="30" hidden="1">
      <c r="A28" s="143" t="s">
        <v>197</v>
      </c>
      <c r="B28" s="50"/>
      <c r="C28" s="50"/>
      <c r="D28" s="50"/>
      <c r="E28" s="50"/>
      <c r="F28" s="110"/>
    </row>
    <row r="29" spans="1:6" ht="30" hidden="1">
      <c r="A29" s="143" t="s">
        <v>127</v>
      </c>
      <c r="B29" s="50"/>
      <c r="C29" s="50"/>
      <c r="D29" s="50"/>
      <c r="E29" s="50"/>
      <c r="F29" s="110"/>
    </row>
    <row r="30" spans="1:6" ht="58.5" hidden="1" customHeight="1">
      <c r="A30" s="145" t="s">
        <v>368</v>
      </c>
      <c r="B30" s="51">
        <v>0</v>
      </c>
      <c r="C30" s="51">
        <v>0</v>
      </c>
      <c r="D30" s="51">
        <v>0</v>
      </c>
      <c r="E30" s="51">
        <v>0</v>
      </c>
      <c r="F30" s="110"/>
    </row>
    <row r="31" spans="1:6" ht="45" hidden="1">
      <c r="A31" s="37" t="s">
        <v>81</v>
      </c>
      <c r="B31" s="48">
        <v>0</v>
      </c>
      <c r="C31" s="48">
        <v>0</v>
      </c>
      <c r="D31" s="48">
        <v>0</v>
      </c>
      <c r="E31" s="48">
        <v>0</v>
      </c>
      <c r="F31" s="110"/>
    </row>
    <row r="32" spans="1:6" ht="45" hidden="1">
      <c r="A32" s="36" t="s">
        <v>198</v>
      </c>
      <c r="B32" s="50"/>
      <c r="C32" s="50"/>
      <c r="D32" s="50"/>
      <c r="E32" s="50"/>
      <c r="F32" s="110"/>
    </row>
    <row r="33" spans="1:6" ht="15" hidden="1">
      <c r="A33" s="36" t="s">
        <v>13</v>
      </c>
      <c r="B33" s="50"/>
      <c r="C33" s="50"/>
      <c r="D33" s="50"/>
      <c r="E33" s="50"/>
      <c r="F33" s="110"/>
    </row>
    <row r="34" spans="1:6" ht="30" hidden="1">
      <c r="A34" s="36" t="s">
        <v>199</v>
      </c>
      <c r="B34" s="50"/>
      <c r="C34" s="50"/>
      <c r="D34" s="50"/>
      <c r="E34" s="50"/>
      <c r="F34" s="110"/>
    </row>
    <row r="35" spans="1:6" ht="30" hidden="1">
      <c r="A35" s="36" t="s">
        <v>200</v>
      </c>
      <c r="B35" s="50"/>
      <c r="C35" s="50"/>
      <c r="D35" s="50"/>
      <c r="E35" s="50"/>
      <c r="F35" s="110"/>
    </row>
    <row r="36" spans="1:6" ht="30" hidden="1">
      <c r="A36" s="36" t="s">
        <v>201</v>
      </c>
      <c r="B36" s="50"/>
      <c r="C36" s="50"/>
      <c r="D36" s="50"/>
      <c r="E36" s="50"/>
      <c r="F36" s="110"/>
    </row>
    <row r="37" spans="1:6" ht="15" hidden="1">
      <c r="A37" s="36" t="s">
        <v>13</v>
      </c>
      <c r="B37" s="50"/>
      <c r="C37" s="50"/>
      <c r="D37" s="50"/>
      <c r="E37" s="50"/>
      <c r="F37" s="110"/>
    </row>
    <row r="38" spans="1:6" ht="30" hidden="1">
      <c r="A38" s="37" t="s">
        <v>202</v>
      </c>
      <c r="B38" s="48">
        <v>0</v>
      </c>
      <c r="C38" s="48">
        <v>0</v>
      </c>
      <c r="D38" s="48">
        <v>0</v>
      </c>
      <c r="E38" s="48">
        <v>0</v>
      </c>
      <c r="F38" s="110"/>
    </row>
    <row r="39" spans="1:6" ht="30" hidden="1">
      <c r="A39" s="36" t="s">
        <v>21</v>
      </c>
      <c r="B39" s="50"/>
      <c r="C39" s="50"/>
      <c r="D39" s="50"/>
      <c r="E39" s="50"/>
      <c r="F39" s="110"/>
    </row>
    <row r="40" spans="1:6" ht="61.5" hidden="1" customHeight="1">
      <c r="A40" s="145" t="s">
        <v>203</v>
      </c>
      <c r="B40" s="51">
        <v>0</v>
      </c>
      <c r="C40" s="51">
        <v>0</v>
      </c>
      <c r="D40" s="51">
        <v>0</v>
      </c>
      <c r="E40" s="51">
        <v>0</v>
      </c>
      <c r="F40" s="110"/>
    </row>
    <row r="41" spans="1:6" ht="30" hidden="1">
      <c r="A41" s="37" t="s">
        <v>204</v>
      </c>
      <c r="B41" s="48">
        <v>0</v>
      </c>
      <c r="C41" s="48">
        <v>0</v>
      </c>
      <c r="D41" s="48">
        <v>0</v>
      </c>
      <c r="E41" s="48">
        <v>0</v>
      </c>
      <c r="F41" s="110"/>
    </row>
    <row r="42" spans="1:6" ht="30" hidden="1">
      <c r="A42" s="36" t="s">
        <v>21</v>
      </c>
      <c r="B42" s="50"/>
      <c r="C42" s="50"/>
      <c r="D42" s="50"/>
      <c r="E42" s="50"/>
      <c r="F42" s="110">
        <v>0</v>
      </c>
    </row>
    <row r="43" spans="1:6" ht="15" hidden="1">
      <c r="A43" s="36" t="s">
        <v>205</v>
      </c>
      <c r="B43" s="50"/>
      <c r="C43" s="50"/>
      <c r="D43" s="50"/>
      <c r="E43" s="50"/>
      <c r="F43" s="110"/>
    </row>
    <row r="44" spans="1:6" ht="15" hidden="1">
      <c r="A44" s="36" t="s">
        <v>206</v>
      </c>
      <c r="B44" s="50"/>
      <c r="C44" s="50"/>
      <c r="D44" s="50"/>
      <c r="E44" s="50"/>
      <c r="F44" s="148"/>
    </row>
    <row r="45" spans="1:6" ht="30" hidden="1">
      <c r="A45" s="37" t="s">
        <v>207</v>
      </c>
      <c r="B45" s="48">
        <v>0</v>
      </c>
      <c r="C45" s="48">
        <v>0</v>
      </c>
      <c r="D45" s="48">
        <v>0</v>
      </c>
      <c r="E45" s="48">
        <v>0</v>
      </c>
      <c r="F45" s="110"/>
    </row>
    <row r="46" spans="1:6" ht="30" hidden="1">
      <c r="A46" s="36" t="s">
        <v>208</v>
      </c>
      <c r="B46" s="50"/>
      <c r="C46" s="50"/>
      <c r="D46" s="50"/>
      <c r="E46" s="50"/>
      <c r="F46" s="110"/>
    </row>
    <row r="47" spans="1:6" ht="15" hidden="1">
      <c r="A47" s="36" t="s">
        <v>209</v>
      </c>
      <c r="B47" s="50"/>
      <c r="C47" s="50"/>
      <c r="D47" s="50"/>
      <c r="E47" s="50"/>
      <c r="F47" s="110"/>
    </row>
    <row r="48" spans="1:6" ht="30" hidden="1">
      <c r="A48" s="36" t="s">
        <v>210</v>
      </c>
      <c r="B48" s="50"/>
      <c r="C48" s="50"/>
      <c r="D48" s="50"/>
      <c r="E48" s="50"/>
      <c r="F48" s="110"/>
    </row>
    <row r="49" spans="1:6" ht="30" hidden="1">
      <c r="A49" s="36" t="s">
        <v>211</v>
      </c>
      <c r="B49" s="50"/>
      <c r="C49" s="50"/>
      <c r="D49" s="50"/>
      <c r="E49" s="50"/>
      <c r="F49" s="110"/>
    </row>
    <row r="50" spans="1:6" ht="38.25" customHeight="1">
      <c r="A50" s="370" t="s">
        <v>609</v>
      </c>
      <c r="B50" s="371">
        <f>B51+B63</f>
        <v>470</v>
      </c>
      <c r="C50" s="371">
        <f>C51+C63</f>
        <v>470</v>
      </c>
      <c r="D50" s="371">
        <f>D51+D63</f>
        <v>0</v>
      </c>
      <c r="E50" s="371">
        <f>E51+E63</f>
        <v>0</v>
      </c>
      <c r="F50" s="372" t="s">
        <v>79</v>
      </c>
    </row>
    <row r="51" spans="1:6" ht="50.25" customHeight="1">
      <c r="A51" s="362" t="s">
        <v>610</v>
      </c>
      <c r="B51" s="164">
        <f>B56+B58+B52+B54+B91</f>
        <v>470</v>
      </c>
      <c r="C51" s="164">
        <f>C56+C58+C52+C54+C64+C70+C80</f>
        <v>470</v>
      </c>
      <c r="D51" s="164">
        <f>D56+D58+D52</f>
        <v>0</v>
      </c>
      <c r="E51" s="164">
        <f>E56+E58+E52</f>
        <v>0</v>
      </c>
      <c r="F51" s="153"/>
    </row>
    <row r="52" spans="1:6" ht="86.25" hidden="1" customHeight="1">
      <c r="A52" s="363" t="s">
        <v>607</v>
      </c>
      <c r="B52" s="166">
        <f>B53</f>
        <v>0</v>
      </c>
      <c r="C52" s="166">
        <f>C53</f>
        <v>0</v>
      </c>
      <c r="D52" s="166">
        <f>D53</f>
        <v>0</v>
      </c>
      <c r="E52" s="166">
        <f>E53</f>
        <v>0</v>
      </c>
      <c r="F52" s="153"/>
    </row>
    <row r="53" spans="1:6" ht="129" hidden="1" customHeight="1">
      <c r="A53" s="364" t="s">
        <v>608</v>
      </c>
      <c r="B53" s="165">
        <v>0</v>
      </c>
      <c r="C53" s="165"/>
      <c r="D53" s="165">
        <v>0</v>
      </c>
      <c r="E53" s="165">
        <v>0</v>
      </c>
      <c r="F53" s="153"/>
    </row>
    <row r="54" spans="1:6" ht="18" hidden="1" customHeight="1">
      <c r="A54" s="363" t="s">
        <v>611</v>
      </c>
      <c r="B54" s="166">
        <f>B55</f>
        <v>0</v>
      </c>
      <c r="C54" s="166">
        <f>C55+C116</f>
        <v>0</v>
      </c>
      <c r="D54" s="166">
        <f>D55</f>
        <v>0</v>
      </c>
      <c r="E54" s="166">
        <f>E55</f>
        <v>0</v>
      </c>
      <c r="F54" s="153"/>
    </row>
    <row r="55" spans="1:6" ht="21" hidden="1" customHeight="1">
      <c r="A55" s="364" t="s">
        <v>613</v>
      </c>
      <c r="B55" s="165"/>
      <c r="C55" s="165"/>
      <c r="D55" s="165"/>
      <c r="E55" s="165"/>
      <c r="F55" s="153"/>
    </row>
    <row r="56" spans="1:6" ht="34.5" hidden="1" customHeight="1">
      <c r="A56" s="163" t="s">
        <v>333</v>
      </c>
      <c r="B56" s="166"/>
      <c r="C56" s="166"/>
      <c r="D56" s="166">
        <f>D57</f>
        <v>0</v>
      </c>
      <c r="E56" s="166">
        <f>E57</f>
        <v>0</v>
      </c>
      <c r="F56" s="153"/>
    </row>
    <row r="57" spans="1:6" ht="60" hidden="1" customHeight="1">
      <c r="A57" s="162" t="s">
        <v>334</v>
      </c>
      <c r="B57" s="164"/>
      <c r="C57" s="165"/>
      <c r="D57" s="164"/>
      <c r="E57" s="165"/>
      <c r="F57" s="195"/>
    </row>
    <row r="58" spans="1:6" ht="57.75" hidden="1" customHeight="1">
      <c r="A58" s="95" t="s">
        <v>649</v>
      </c>
      <c r="B58" s="166">
        <f>B59+B60+B61+B62</f>
        <v>0</v>
      </c>
      <c r="C58" s="166">
        <f>C59+C60+C61+C62</f>
        <v>0</v>
      </c>
      <c r="D58" s="166">
        <f>D59+D60+D61+D62</f>
        <v>0</v>
      </c>
      <c r="E58" s="166">
        <f>E59+E60+E61+E62</f>
        <v>0</v>
      </c>
      <c r="F58" s="153"/>
    </row>
    <row r="59" spans="1:6" ht="53.25" hidden="1" customHeight="1">
      <c r="A59" s="95" t="s">
        <v>650</v>
      </c>
      <c r="B59" s="96"/>
      <c r="C59" s="138"/>
      <c r="D59" s="138"/>
      <c r="E59" s="138"/>
      <c r="F59" s="153"/>
    </row>
    <row r="60" spans="1:6" ht="58.5" hidden="1" customHeight="1">
      <c r="A60" s="162" t="s">
        <v>273</v>
      </c>
      <c r="B60" s="96"/>
      <c r="C60" s="138"/>
      <c r="D60" s="138"/>
      <c r="E60" s="138"/>
      <c r="F60" s="153"/>
    </row>
    <row r="61" spans="1:6" ht="48.75" hidden="1" customHeight="1">
      <c r="A61" s="162" t="s">
        <v>274</v>
      </c>
      <c r="B61" s="96"/>
      <c r="C61" s="138"/>
      <c r="D61" s="138"/>
      <c r="E61" s="138"/>
      <c r="F61" s="153"/>
    </row>
    <row r="62" spans="1:6" ht="60" hidden="1">
      <c r="A62" s="162" t="s">
        <v>275</v>
      </c>
      <c r="B62" s="96"/>
      <c r="C62" s="138"/>
      <c r="D62" s="138"/>
      <c r="E62" s="138"/>
      <c r="F62" s="153"/>
    </row>
    <row r="63" spans="1:6" ht="59.25" hidden="1" customHeight="1">
      <c r="A63" s="126" t="s">
        <v>213</v>
      </c>
      <c r="B63" s="100"/>
      <c r="C63" s="100"/>
      <c r="D63" s="100">
        <f>D64+D70+D78+D80+D91</f>
        <v>0</v>
      </c>
      <c r="E63" s="100">
        <f>E64+E70+E78+E80+E91</f>
        <v>0</v>
      </c>
      <c r="F63" s="422"/>
    </row>
    <row r="64" spans="1:6" ht="20.25" customHeight="1">
      <c r="A64" s="103" t="s">
        <v>31</v>
      </c>
      <c r="B64" s="104">
        <f>B65+B66+B67+B68+B69</f>
        <v>0</v>
      </c>
      <c r="C64" s="104">
        <f>C65+C66+C67+C68+C69</f>
        <v>160</v>
      </c>
      <c r="D64" s="104">
        <v>0</v>
      </c>
      <c r="E64" s="104">
        <v>0</v>
      </c>
      <c r="F64" s="423"/>
    </row>
    <row r="65" spans="1:6" ht="30" hidden="1">
      <c r="A65" s="264" t="s">
        <v>71</v>
      </c>
      <c r="B65" s="96"/>
      <c r="C65" s="96"/>
      <c r="D65" s="96"/>
      <c r="E65" s="96"/>
      <c r="F65" s="110"/>
    </row>
    <row r="66" spans="1:6" ht="30" hidden="1">
      <c r="A66" s="264" t="s">
        <v>28</v>
      </c>
      <c r="B66" s="96"/>
      <c r="C66" s="96"/>
      <c r="D66" s="96"/>
      <c r="E66" s="96"/>
      <c r="F66" s="110"/>
    </row>
    <row r="67" spans="1:6" ht="30" hidden="1">
      <c r="A67" s="264" t="s">
        <v>19</v>
      </c>
      <c r="B67" s="108"/>
      <c r="C67" s="108"/>
      <c r="D67" s="108"/>
      <c r="E67" s="108"/>
      <c r="F67" s="110"/>
    </row>
    <row r="68" spans="1:6" ht="105" hidden="1">
      <c r="A68" s="152" t="s">
        <v>214</v>
      </c>
      <c r="B68" s="98"/>
      <c r="C68" s="98"/>
      <c r="D68" s="98"/>
      <c r="E68" s="98"/>
      <c r="F68" s="148"/>
    </row>
    <row r="69" spans="1:6" ht="79.5" customHeight="1">
      <c r="A69" s="392" t="s">
        <v>653</v>
      </c>
      <c r="B69" s="96"/>
      <c r="C69" s="96">
        <v>160</v>
      </c>
      <c r="D69" s="96"/>
      <c r="E69" s="96"/>
      <c r="F69" s="110"/>
    </row>
    <row r="70" spans="1:6" ht="30" hidden="1" customHeight="1">
      <c r="A70" s="103" t="s">
        <v>32</v>
      </c>
      <c r="B70" s="104"/>
      <c r="C70" s="104"/>
      <c r="D70" s="104">
        <f>D77</f>
        <v>0</v>
      </c>
      <c r="E70" s="104">
        <f>E77</f>
        <v>0</v>
      </c>
      <c r="F70" s="110"/>
    </row>
    <row r="71" spans="1:6" ht="45" hidden="1">
      <c r="A71" s="264" t="s">
        <v>215</v>
      </c>
      <c r="B71" s="96"/>
      <c r="C71" s="96"/>
      <c r="D71" s="96"/>
      <c r="E71" s="96"/>
      <c r="F71" s="110"/>
    </row>
    <row r="72" spans="1:6" ht="30" hidden="1">
      <c r="A72" s="99" t="s">
        <v>21</v>
      </c>
      <c r="B72" s="108"/>
      <c r="C72" s="108"/>
      <c r="D72" s="108"/>
      <c r="E72" s="108"/>
      <c r="F72" s="148"/>
    </row>
    <row r="73" spans="1:6" ht="30" hidden="1">
      <c r="A73" s="22" t="s">
        <v>43</v>
      </c>
      <c r="B73" s="92"/>
      <c r="C73" s="92"/>
      <c r="D73" s="92"/>
      <c r="E73" s="92"/>
      <c r="F73" s="110">
        <v>0</v>
      </c>
    </row>
    <row r="74" spans="1:6" ht="30" hidden="1">
      <c r="A74" s="22" t="s">
        <v>44</v>
      </c>
      <c r="B74" s="121"/>
      <c r="C74" s="121"/>
      <c r="D74" s="121"/>
      <c r="E74" s="121"/>
      <c r="F74" s="110">
        <v>0</v>
      </c>
    </row>
    <row r="75" spans="1:6" ht="65.25" hidden="1" customHeight="1">
      <c r="A75" s="128" t="s">
        <v>29</v>
      </c>
      <c r="B75" s="121"/>
      <c r="C75" s="121"/>
      <c r="D75" s="121"/>
      <c r="E75" s="121"/>
      <c r="F75" s="422"/>
    </row>
    <row r="76" spans="1:6" ht="60" hidden="1">
      <c r="A76" s="128" t="s">
        <v>216</v>
      </c>
      <c r="B76" s="121"/>
      <c r="C76" s="121"/>
      <c r="D76" s="121"/>
      <c r="E76" s="121"/>
      <c r="F76" s="423"/>
    </row>
    <row r="77" spans="1:6" ht="66.75" hidden="1" customHeight="1">
      <c r="A77" s="35" t="s">
        <v>287</v>
      </c>
      <c r="B77" s="121"/>
      <c r="C77" s="121"/>
      <c r="D77" s="121"/>
      <c r="E77" s="121"/>
      <c r="F77" s="88"/>
    </row>
    <row r="78" spans="1:6" ht="30" hidden="1">
      <c r="A78" s="103" t="s">
        <v>33</v>
      </c>
      <c r="B78" s="100">
        <v>0</v>
      </c>
      <c r="C78" s="100">
        <v>0</v>
      </c>
      <c r="D78" s="100">
        <v>0</v>
      </c>
      <c r="E78" s="100">
        <v>0</v>
      </c>
      <c r="F78" s="110">
        <v>0</v>
      </c>
    </row>
    <row r="79" spans="1:6" ht="30" hidden="1">
      <c r="A79" s="264" t="s">
        <v>21</v>
      </c>
      <c r="B79" s="98"/>
      <c r="C79" s="98"/>
      <c r="D79" s="98"/>
      <c r="E79" s="98"/>
      <c r="F79" s="110">
        <v>0</v>
      </c>
    </row>
    <row r="80" spans="1:6" ht="50.25" customHeight="1">
      <c r="A80" s="264" t="s">
        <v>651</v>
      </c>
      <c r="B80" s="113">
        <f>B81+B82</f>
        <v>0</v>
      </c>
      <c r="C80" s="113">
        <f>C81+C82</f>
        <v>310</v>
      </c>
      <c r="D80" s="113">
        <f>D81+D82</f>
        <v>0</v>
      </c>
      <c r="E80" s="113">
        <f>E81+E82</f>
        <v>0</v>
      </c>
      <c r="F80" s="110">
        <v>0</v>
      </c>
    </row>
    <row r="81" spans="1:6" ht="79.5" customHeight="1">
      <c r="A81" s="264" t="s">
        <v>652</v>
      </c>
      <c r="B81" s="122"/>
      <c r="C81" s="122">
        <v>310</v>
      </c>
      <c r="D81" s="122"/>
      <c r="E81" s="122"/>
      <c r="F81" s="422"/>
    </row>
    <row r="82" spans="1:6" ht="36" hidden="1" customHeight="1">
      <c r="A82" s="264" t="s">
        <v>327</v>
      </c>
      <c r="B82" s="122"/>
      <c r="C82" s="122"/>
      <c r="D82" s="122"/>
      <c r="E82" s="122"/>
      <c r="F82" s="423"/>
    </row>
    <row r="83" spans="1:6" ht="45" hidden="1">
      <c r="A83" s="264" t="s">
        <v>217</v>
      </c>
      <c r="B83" s="98"/>
      <c r="C83" s="98"/>
      <c r="D83" s="98"/>
      <c r="E83" s="98"/>
      <c r="F83" s="110">
        <v>0</v>
      </c>
    </row>
    <row r="84" spans="1:6" ht="60" hidden="1">
      <c r="A84" s="264" t="s">
        <v>218</v>
      </c>
      <c r="B84" s="96"/>
      <c r="C84" s="96"/>
      <c r="D84" s="96"/>
      <c r="E84" s="96"/>
      <c r="F84" s="110">
        <v>0</v>
      </c>
    </row>
    <row r="85" spans="1:6" ht="15" hidden="1">
      <c r="A85" s="107" t="s">
        <v>219</v>
      </c>
      <c r="B85" s="112"/>
      <c r="C85" s="112"/>
      <c r="D85" s="112"/>
      <c r="E85" s="112"/>
      <c r="F85" s="110">
        <v>0</v>
      </c>
    </row>
    <row r="86" spans="1:6" ht="30" hidden="1">
      <c r="A86" s="107" t="s">
        <v>220</v>
      </c>
      <c r="B86" s="112"/>
      <c r="C86" s="112"/>
      <c r="D86" s="112"/>
      <c r="E86" s="112"/>
      <c r="F86" s="110">
        <v>0</v>
      </c>
    </row>
    <row r="87" spans="1:6" ht="45" hidden="1">
      <c r="A87" s="264" t="s">
        <v>221</v>
      </c>
      <c r="B87" s="96"/>
      <c r="C87" s="96"/>
      <c r="D87" s="96"/>
      <c r="E87" s="96"/>
      <c r="F87" s="110">
        <v>0</v>
      </c>
    </row>
    <row r="88" spans="1:6" ht="15" hidden="1">
      <c r="A88" s="107" t="s">
        <v>222</v>
      </c>
      <c r="B88" s="112"/>
      <c r="C88" s="112"/>
      <c r="D88" s="112"/>
      <c r="E88" s="112"/>
      <c r="F88" s="110">
        <v>0</v>
      </c>
    </row>
    <row r="89" spans="1:6" ht="30" hidden="1">
      <c r="A89" s="107" t="s">
        <v>223</v>
      </c>
      <c r="B89" s="112"/>
      <c r="C89" s="112"/>
      <c r="D89" s="112"/>
      <c r="E89" s="112"/>
      <c r="F89" s="110">
        <v>0</v>
      </c>
    </row>
    <row r="90" spans="1:6" ht="45" hidden="1">
      <c r="A90" s="147" t="s">
        <v>224</v>
      </c>
      <c r="B90" s="98"/>
      <c r="C90" s="98"/>
      <c r="D90" s="98"/>
      <c r="E90" s="98"/>
      <c r="F90" s="110">
        <v>0</v>
      </c>
    </row>
    <row r="91" spans="1:6" ht="54" customHeight="1">
      <c r="A91" s="147" t="s">
        <v>649</v>
      </c>
      <c r="B91" s="113">
        <f>B92</f>
        <v>470</v>
      </c>
      <c r="C91" s="113">
        <f>C92</f>
        <v>0</v>
      </c>
      <c r="D91" s="113">
        <f>D92</f>
        <v>0</v>
      </c>
      <c r="E91" s="113">
        <f>E92</f>
        <v>0</v>
      </c>
      <c r="F91" s="110"/>
    </row>
    <row r="92" spans="1:6" ht="52.5" customHeight="1">
      <c r="A92" s="109" t="s">
        <v>650</v>
      </c>
      <c r="B92" s="98">
        <v>470</v>
      </c>
      <c r="C92" s="98"/>
      <c r="D92" s="98"/>
      <c r="E92" s="98"/>
      <c r="F92" s="149"/>
    </row>
    <row r="93" spans="1:6" ht="62.25" hidden="1" customHeight="1">
      <c r="A93" s="102" t="s">
        <v>376</v>
      </c>
      <c r="B93" s="100"/>
      <c r="C93" s="100"/>
      <c r="D93" s="100">
        <v>0</v>
      </c>
      <c r="E93" s="100">
        <v>0</v>
      </c>
      <c r="F93" s="110"/>
    </row>
    <row r="94" spans="1:6" ht="33.75" hidden="1" customHeight="1">
      <c r="A94" s="103" t="s">
        <v>34</v>
      </c>
      <c r="B94" s="104"/>
      <c r="C94" s="104"/>
      <c r="D94" s="104">
        <v>0</v>
      </c>
      <c r="E94" s="104">
        <v>0</v>
      </c>
      <c r="F94" s="110"/>
    </row>
    <row r="95" spans="1:6" ht="20.25" hidden="1" customHeight="1">
      <c r="A95" s="264" t="s">
        <v>10</v>
      </c>
      <c r="B95" s="96"/>
      <c r="C95" s="96"/>
      <c r="D95" s="96"/>
      <c r="E95" s="96"/>
      <c r="F95" s="110"/>
    </row>
    <row r="96" spans="1:6" ht="73.5" hidden="1" customHeight="1">
      <c r="A96" s="102" t="s">
        <v>225</v>
      </c>
      <c r="B96" s="100"/>
      <c r="C96" s="100"/>
      <c r="D96" s="100">
        <v>0</v>
      </c>
      <c r="E96" s="100">
        <v>0</v>
      </c>
      <c r="F96" s="110"/>
    </row>
    <row r="97" spans="1:6" ht="30" hidden="1">
      <c r="A97" s="103" t="s">
        <v>35</v>
      </c>
      <c r="B97" s="104"/>
      <c r="C97" s="104"/>
      <c r="D97" s="104">
        <v>0</v>
      </c>
      <c r="E97" s="104">
        <v>0</v>
      </c>
      <c r="F97" s="110"/>
    </row>
    <row r="98" spans="1:6" ht="30" hidden="1">
      <c r="A98" s="264" t="s">
        <v>11</v>
      </c>
      <c r="B98" s="98"/>
      <c r="C98" s="98"/>
      <c r="D98" s="98"/>
      <c r="E98" s="98"/>
      <c r="F98" s="110"/>
    </row>
    <row r="99" spans="1:6" ht="45" hidden="1">
      <c r="A99" s="264" t="s">
        <v>226</v>
      </c>
      <c r="B99" s="98"/>
      <c r="C99" s="98"/>
      <c r="D99" s="98"/>
      <c r="E99" s="98"/>
      <c r="F99" s="110"/>
    </row>
    <row r="100" spans="1:6" ht="78.75" hidden="1" customHeight="1">
      <c r="A100" s="103" t="s">
        <v>36</v>
      </c>
      <c r="B100" s="104"/>
      <c r="C100" s="104"/>
      <c r="D100" s="104">
        <v>0</v>
      </c>
      <c r="E100" s="104">
        <v>0</v>
      </c>
      <c r="F100" s="110"/>
    </row>
    <row r="101" spans="1:6" ht="45" hidden="1">
      <c r="A101" s="264" t="s">
        <v>227</v>
      </c>
      <c r="B101" s="96"/>
      <c r="C101" s="96"/>
      <c r="D101" s="96"/>
      <c r="E101" s="96"/>
      <c r="F101" s="110"/>
    </row>
    <row r="102" spans="1:6" ht="42.75" hidden="1">
      <c r="A102" s="235" t="s">
        <v>169</v>
      </c>
      <c r="B102" s="236"/>
      <c r="C102" s="236"/>
      <c r="D102" s="236">
        <f>D103+D107+D111</f>
        <v>0</v>
      </c>
      <c r="E102" s="236">
        <f>E103+E107+E111</f>
        <v>0</v>
      </c>
      <c r="F102" s="110"/>
    </row>
    <row r="103" spans="1:6" ht="53.25" hidden="1" customHeight="1">
      <c r="A103" s="102" t="s">
        <v>142</v>
      </c>
      <c r="B103" s="100"/>
      <c r="C103" s="100"/>
      <c r="D103" s="100">
        <v>0</v>
      </c>
      <c r="E103" s="100">
        <v>0</v>
      </c>
      <c r="F103" s="110"/>
    </row>
    <row r="104" spans="1:6" ht="30" hidden="1">
      <c r="A104" s="103" t="s">
        <v>37</v>
      </c>
      <c r="B104" s="104"/>
      <c r="C104" s="104"/>
      <c r="D104" s="104">
        <v>0</v>
      </c>
      <c r="E104" s="104">
        <v>0</v>
      </c>
      <c r="F104" s="110"/>
    </row>
    <row r="105" spans="1:6" ht="15" hidden="1">
      <c r="A105" s="264" t="s">
        <v>228</v>
      </c>
      <c r="B105" s="100"/>
      <c r="C105" s="100"/>
      <c r="D105" s="100"/>
      <c r="E105" s="100"/>
      <c r="F105" s="110"/>
    </row>
    <row r="106" spans="1:6" ht="30" hidden="1">
      <c r="A106" s="264" t="s">
        <v>229</v>
      </c>
      <c r="B106" s="100"/>
      <c r="C106" s="100"/>
      <c r="D106" s="100"/>
      <c r="E106" s="100"/>
      <c r="F106" s="110"/>
    </row>
    <row r="107" spans="1:6" ht="57" hidden="1">
      <c r="A107" s="102" t="s">
        <v>38</v>
      </c>
      <c r="B107" s="100"/>
      <c r="C107" s="100"/>
      <c r="D107" s="100">
        <v>0</v>
      </c>
      <c r="E107" s="100">
        <v>0</v>
      </c>
      <c r="F107" s="110"/>
    </row>
    <row r="108" spans="1:6" ht="30" hidden="1">
      <c r="A108" s="120" t="s">
        <v>37</v>
      </c>
      <c r="B108" s="104"/>
      <c r="C108" s="104"/>
      <c r="D108" s="104">
        <v>0</v>
      </c>
      <c r="E108" s="104">
        <v>0</v>
      </c>
      <c r="F108" s="110"/>
    </row>
    <row r="109" spans="1:6" ht="30" hidden="1">
      <c r="A109" s="109" t="s">
        <v>20</v>
      </c>
      <c r="B109" s="104"/>
      <c r="C109" s="104"/>
      <c r="D109" s="104"/>
      <c r="E109" s="104"/>
      <c r="F109" s="110"/>
    </row>
    <row r="110" spans="1:6" ht="49.5" hidden="1" customHeight="1">
      <c r="A110" s="109" t="s">
        <v>76</v>
      </c>
      <c r="B110" s="130"/>
      <c r="C110" s="130"/>
      <c r="D110" s="130"/>
      <c r="E110" s="130"/>
      <c r="F110" s="110"/>
    </row>
    <row r="111" spans="1:6" ht="57" hidden="1">
      <c r="A111" s="111" t="s">
        <v>230</v>
      </c>
      <c r="B111" s="100"/>
      <c r="C111" s="100"/>
      <c r="D111" s="100">
        <v>0</v>
      </c>
      <c r="E111" s="100">
        <v>0</v>
      </c>
      <c r="F111" s="110"/>
    </row>
    <row r="112" spans="1:6" ht="60" hidden="1">
      <c r="A112" s="120" t="s">
        <v>231</v>
      </c>
      <c r="B112" s="104"/>
      <c r="C112" s="104"/>
      <c r="D112" s="104">
        <v>0</v>
      </c>
      <c r="E112" s="104">
        <v>0</v>
      </c>
      <c r="F112" s="110"/>
    </row>
    <row r="113" spans="1:6" ht="15" hidden="1">
      <c r="A113" s="109" t="s">
        <v>232</v>
      </c>
      <c r="B113" s="96"/>
      <c r="C113" s="96"/>
      <c r="D113" s="96"/>
      <c r="E113" s="96"/>
      <c r="F113" s="110"/>
    </row>
    <row r="114" spans="1:6" ht="30" hidden="1">
      <c r="A114" s="109" t="s">
        <v>39</v>
      </c>
      <c r="B114" s="96"/>
      <c r="C114" s="96"/>
      <c r="D114" s="96"/>
      <c r="E114" s="96"/>
      <c r="F114" s="110"/>
    </row>
    <row r="115" spans="1:6" ht="45" hidden="1">
      <c r="A115" s="109" t="s">
        <v>40</v>
      </c>
      <c r="B115" s="98"/>
      <c r="C115" s="98"/>
      <c r="D115" s="98"/>
      <c r="E115" s="98"/>
      <c r="F115" s="110"/>
    </row>
    <row r="116" spans="1:6" ht="51" hidden="1" customHeight="1">
      <c r="A116" s="109" t="s">
        <v>624</v>
      </c>
      <c r="B116" s="98"/>
      <c r="C116" s="92"/>
      <c r="D116" s="98"/>
      <c r="E116" s="98"/>
      <c r="F116" s="110"/>
    </row>
    <row r="117" spans="1:6" ht="52.5" hidden="1" customHeight="1">
      <c r="A117" s="347" t="s">
        <v>369</v>
      </c>
      <c r="B117" s="349">
        <f>B118</f>
        <v>0</v>
      </c>
      <c r="C117" s="349">
        <f>C118</f>
        <v>0</v>
      </c>
      <c r="D117" s="349">
        <f>D118</f>
        <v>0</v>
      </c>
      <c r="E117" s="349">
        <f>E118</f>
        <v>0</v>
      </c>
      <c r="F117" s="319" t="s">
        <v>79</v>
      </c>
    </row>
    <row r="118" spans="1:6" ht="53.25" hidden="1" customHeight="1">
      <c r="A118" s="41" t="s">
        <v>263</v>
      </c>
      <c r="B118" s="104">
        <f>B119+B120+B121</f>
        <v>0</v>
      </c>
      <c r="C118" s="104">
        <f>C119+C120+C121</f>
        <v>0</v>
      </c>
      <c r="D118" s="104">
        <f>D119+D120+D121</f>
        <v>0</v>
      </c>
      <c r="E118" s="104">
        <f>E119+E120+E121</f>
        <v>0</v>
      </c>
      <c r="F118" s="338"/>
    </row>
    <row r="119" spans="1:6" ht="22.5" hidden="1" customHeight="1">
      <c r="A119" s="35" t="s">
        <v>59</v>
      </c>
      <c r="B119" s="96"/>
      <c r="C119" s="108"/>
      <c r="D119" s="96"/>
      <c r="E119" s="108"/>
      <c r="F119" s="338"/>
    </row>
    <row r="120" spans="1:6" ht="23.25" hidden="1" customHeight="1">
      <c r="A120" s="35" t="s">
        <v>60</v>
      </c>
      <c r="B120" s="96"/>
      <c r="C120" s="108"/>
      <c r="D120" s="96"/>
      <c r="E120" s="108"/>
      <c r="F120" s="338"/>
    </row>
    <row r="121" spans="1:6" ht="26.25" hidden="1" customHeight="1">
      <c r="A121" s="35" t="s">
        <v>58</v>
      </c>
      <c r="B121" s="108"/>
      <c r="C121" s="108"/>
      <c r="D121" s="108"/>
      <c r="E121" s="108"/>
      <c r="F121" s="338"/>
    </row>
    <row r="122" spans="1:6" ht="72" hidden="1" customHeight="1">
      <c r="A122" s="347" t="s">
        <v>370</v>
      </c>
      <c r="B122" s="348">
        <v>0</v>
      </c>
      <c r="C122" s="348">
        <f>C123+C129+C126</f>
        <v>0</v>
      </c>
      <c r="D122" s="348">
        <v>0</v>
      </c>
      <c r="E122" s="348">
        <v>0</v>
      </c>
      <c r="F122" s="319" t="s">
        <v>79</v>
      </c>
    </row>
    <row r="123" spans="1:6" ht="30" hidden="1">
      <c r="A123" s="41" t="s">
        <v>50</v>
      </c>
      <c r="B123" s="132">
        <v>0</v>
      </c>
      <c r="C123" s="132">
        <v>0</v>
      </c>
      <c r="D123" s="132">
        <v>0</v>
      </c>
      <c r="E123" s="132">
        <v>0</v>
      </c>
      <c r="F123" s="338"/>
    </row>
    <row r="124" spans="1:6" ht="15" hidden="1">
      <c r="A124" s="35" t="s">
        <v>51</v>
      </c>
      <c r="B124" s="127"/>
      <c r="C124" s="127"/>
      <c r="D124" s="127"/>
      <c r="E124" s="127"/>
      <c r="F124" s="338"/>
    </row>
    <row r="125" spans="1:6" ht="15" hidden="1">
      <c r="A125" s="35" t="s">
        <v>52</v>
      </c>
      <c r="B125" s="127"/>
      <c r="C125" s="127"/>
      <c r="D125" s="127"/>
      <c r="E125" s="127"/>
      <c r="F125" s="338"/>
    </row>
    <row r="126" spans="1:6" ht="50.25" hidden="1" customHeight="1">
      <c r="A126" s="41" t="s">
        <v>47</v>
      </c>
      <c r="B126" s="132">
        <v>0</v>
      </c>
      <c r="C126" s="132">
        <f>C127+C128</f>
        <v>0</v>
      </c>
      <c r="D126" s="132">
        <v>0</v>
      </c>
      <c r="E126" s="132">
        <v>0</v>
      </c>
      <c r="F126" s="338"/>
    </row>
    <row r="127" spans="1:6" ht="30" hidden="1">
      <c r="A127" s="35" t="s">
        <v>238</v>
      </c>
      <c r="B127" s="127"/>
      <c r="C127" s="127"/>
      <c r="D127" s="127"/>
      <c r="E127" s="127"/>
      <c r="F127" s="338"/>
    </row>
    <row r="128" spans="1:6" ht="23.25" hidden="1" customHeight="1">
      <c r="A128" s="309" t="s">
        <v>125</v>
      </c>
      <c r="B128" s="127"/>
      <c r="C128" s="127"/>
      <c r="D128" s="127"/>
      <c r="E128" s="127"/>
      <c r="F128" s="338"/>
    </row>
    <row r="129" spans="1:6" ht="30" hidden="1">
      <c r="A129" s="41" t="s">
        <v>41</v>
      </c>
      <c r="B129" s="132">
        <v>0</v>
      </c>
      <c r="C129" s="132">
        <v>0</v>
      </c>
      <c r="D129" s="132">
        <v>0</v>
      </c>
      <c r="E129" s="132">
        <v>0</v>
      </c>
      <c r="F129" s="338"/>
    </row>
    <row r="130" spans="1:6" ht="15" hidden="1">
      <c r="A130" s="35" t="s">
        <v>239</v>
      </c>
      <c r="B130" s="124"/>
      <c r="C130" s="124"/>
      <c r="D130" s="124"/>
      <c r="E130" s="124"/>
      <c r="F130" s="338"/>
    </row>
    <row r="131" spans="1:6" ht="15" hidden="1">
      <c r="A131" s="35" t="s">
        <v>48</v>
      </c>
      <c r="B131" s="92"/>
      <c r="C131" s="92"/>
      <c r="D131" s="92"/>
      <c r="E131" s="92"/>
      <c r="F131" s="338"/>
    </row>
    <row r="132" spans="1:6" ht="42.75" hidden="1">
      <c r="A132" s="328" t="s">
        <v>124</v>
      </c>
      <c r="B132" s="138">
        <v>0</v>
      </c>
      <c r="C132" s="138">
        <v>0</v>
      </c>
      <c r="D132" s="138">
        <v>0</v>
      </c>
      <c r="E132" s="138">
        <v>0</v>
      </c>
      <c r="F132" s="339"/>
    </row>
    <row r="133" spans="1:6" ht="46.5" hidden="1" customHeight="1">
      <c r="A133" s="329" t="s">
        <v>233</v>
      </c>
      <c r="B133" s="104">
        <v>0</v>
      </c>
      <c r="C133" s="104">
        <v>0</v>
      </c>
      <c r="D133" s="104">
        <v>0</v>
      </c>
      <c r="E133" s="104">
        <v>0</v>
      </c>
      <c r="F133" s="338"/>
    </row>
    <row r="134" spans="1:6" ht="30" hidden="1">
      <c r="A134" s="268" t="s">
        <v>234</v>
      </c>
      <c r="B134" s="96"/>
      <c r="C134" s="98"/>
      <c r="D134" s="96"/>
      <c r="E134" s="98"/>
      <c r="F134" s="338"/>
    </row>
    <row r="135" spans="1:6" ht="60" hidden="1">
      <c r="A135" s="41" t="s">
        <v>107</v>
      </c>
      <c r="B135" s="104">
        <v>0</v>
      </c>
      <c r="C135" s="104">
        <v>0</v>
      </c>
      <c r="D135" s="104">
        <v>0</v>
      </c>
      <c r="E135" s="104">
        <v>0</v>
      </c>
      <c r="F135" s="338"/>
    </row>
    <row r="136" spans="1:6" ht="15" hidden="1">
      <c r="A136" s="268" t="s">
        <v>13</v>
      </c>
      <c r="B136" s="96"/>
      <c r="C136" s="92"/>
      <c r="D136" s="96"/>
      <c r="E136" s="98"/>
      <c r="F136" s="338"/>
    </row>
    <row r="137" spans="1:6" ht="75" hidden="1">
      <c r="A137" s="329" t="s">
        <v>235</v>
      </c>
      <c r="B137" s="104">
        <v>0</v>
      </c>
      <c r="C137" s="104">
        <v>0</v>
      </c>
      <c r="D137" s="104">
        <v>0</v>
      </c>
      <c r="E137" s="104">
        <v>0</v>
      </c>
      <c r="F137" s="338"/>
    </row>
    <row r="138" spans="1:6" ht="30" hidden="1">
      <c r="A138" s="268" t="s">
        <v>236</v>
      </c>
      <c r="B138" s="104"/>
      <c r="C138" s="104"/>
      <c r="D138" s="104"/>
      <c r="E138" s="104"/>
      <c r="F138" s="338"/>
    </row>
    <row r="139" spans="1:6" ht="30" hidden="1">
      <c r="A139" s="268" t="s">
        <v>70</v>
      </c>
      <c r="B139" s="104"/>
      <c r="C139" s="104"/>
      <c r="D139" s="104"/>
      <c r="E139" s="104"/>
      <c r="F139" s="338"/>
    </row>
    <row r="140" spans="1:6" ht="15" hidden="1">
      <c r="A140" s="268" t="s">
        <v>237</v>
      </c>
      <c r="B140" s="96"/>
      <c r="C140" s="96"/>
      <c r="D140" s="96"/>
      <c r="E140" s="96"/>
      <c r="F140" s="338"/>
    </row>
    <row r="141" spans="1:6" ht="15" hidden="1">
      <c r="A141" s="268"/>
      <c r="B141" s="96"/>
      <c r="C141" s="96"/>
      <c r="D141" s="96"/>
      <c r="E141" s="96"/>
      <c r="F141" s="338"/>
    </row>
    <row r="142" spans="1:6" ht="45" hidden="1">
      <c r="A142" s="268" t="s">
        <v>67</v>
      </c>
      <c r="B142" s="98"/>
      <c r="C142" s="98"/>
      <c r="D142" s="98"/>
      <c r="E142" s="98"/>
      <c r="F142" s="338"/>
    </row>
    <row r="143" spans="1:6" ht="38.25" hidden="1" customHeight="1">
      <c r="A143" s="329" t="s">
        <v>56</v>
      </c>
      <c r="B143" s="104">
        <v>0</v>
      </c>
      <c r="C143" s="104">
        <v>0</v>
      </c>
      <c r="D143" s="104">
        <v>0</v>
      </c>
      <c r="E143" s="104">
        <v>0</v>
      </c>
      <c r="F143" s="338"/>
    </row>
    <row r="144" spans="1:6" ht="15" hidden="1">
      <c r="A144" s="268" t="s">
        <v>13</v>
      </c>
      <c r="B144" s="122"/>
      <c r="C144" s="122"/>
      <c r="D144" s="122"/>
      <c r="E144" s="122"/>
      <c r="F144" s="338"/>
    </row>
    <row r="145" spans="1:6" ht="30" hidden="1">
      <c r="A145" s="268" t="s">
        <v>62</v>
      </c>
      <c r="B145" s="122"/>
      <c r="C145" s="122"/>
      <c r="D145" s="122"/>
      <c r="E145" s="122"/>
      <c r="F145" s="338"/>
    </row>
    <row r="146" spans="1:6" ht="15" hidden="1">
      <c r="A146" s="36" t="s">
        <v>135</v>
      </c>
      <c r="B146" s="104">
        <v>0</v>
      </c>
      <c r="C146" s="104">
        <v>0</v>
      </c>
      <c r="D146" s="104">
        <v>0</v>
      </c>
      <c r="E146" s="104">
        <v>0</v>
      </c>
      <c r="F146" s="338"/>
    </row>
    <row r="147" spans="1:6" ht="30.75" hidden="1" customHeight="1">
      <c r="A147" s="36" t="s">
        <v>145</v>
      </c>
      <c r="B147" s="129"/>
      <c r="C147" s="129"/>
      <c r="D147" s="129"/>
      <c r="E147" s="129"/>
      <c r="F147" s="340"/>
    </row>
    <row r="148" spans="1:6" ht="58.5" hidden="1" customHeight="1">
      <c r="A148" s="237" t="s">
        <v>187</v>
      </c>
      <c r="B148" s="238">
        <f>B149+B151+B153</f>
        <v>0</v>
      </c>
      <c r="C148" s="238">
        <f>C149+C151+C153</f>
        <v>0</v>
      </c>
      <c r="D148" s="238">
        <f>D149+D151+D153</f>
        <v>0</v>
      </c>
      <c r="E148" s="238">
        <f>E149+E151+E153</f>
        <v>0</v>
      </c>
      <c r="F148" s="340"/>
    </row>
    <row r="149" spans="1:6" ht="30.75" hidden="1" customHeight="1">
      <c r="A149" s="37" t="s">
        <v>371</v>
      </c>
      <c r="B149" s="239">
        <f>B150</f>
        <v>0</v>
      </c>
      <c r="C149" s="239">
        <f>C150</f>
        <v>0</v>
      </c>
      <c r="D149" s="239">
        <f>D150</f>
        <v>0</v>
      </c>
      <c r="E149" s="239">
        <f>E150</f>
        <v>0</v>
      </c>
      <c r="F149" s="340"/>
    </row>
    <row r="150" spans="1:6" ht="30.75" hidden="1" customHeight="1">
      <c r="A150" s="36" t="s">
        <v>372</v>
      </c>
      <c r="B150" s="129"/>
      <c r="C150" s="129"/>
      <c r="D150" s="129"/>
      <c r="E150" s="129"/>
      <c r="F150" s="340"/>
    </row>
    <row r="151" spans="1:6" ht="30.75" hidden="1" customHeight="1">
      <c r="A151" s="37" t="s">
        <v>373</v>
      </c>
      <c r="B151" s="239">
        <f>B152</f>
        <v>0</v>
      </c>
      <c r="C151" s="239">
        <f>C152</f>
        <v>0</v>
      </c>
      <c r="D151" s="239">
        <f>D152</f>
        <v>0</v>
      </c>
      <c r="E151" s="239">
        <f>E152</f>
        <v>0</v>
      </c>
      <c r="F151" s="340"/>
    </row>
    <row r="152" spans="1:6" ht="30.75" hidden="1" customHeight="1">
      <c r="A152" s="36" t="s">
        <v>372</v>
      </c>
      <c r="B152" s="129"/>
      <c r="C152" s="129"/>
      <c r="D152" s="129"/>
      <c r="E152" s="129"/>
      <c r="F152" s="340"/>
    </row>
    <row r="153" spans="1:6" ht="30.75" hidden="1" customHeight="1">
      <c r="A153" s="37" t="s">
        <v>186</v>
      </c>
      <c r="B153" s="239">
        <f>B154+B155</f>
        <v>0</v>
      </c>
      <c r="C153" s="239">
        <f>C154+C155</f>
        <v>0</v>
      </c>
      <c r="D153" s="239">
        <f>D154+D155</f>
        <v>0</v>
      </c>
      <c r="E153" s="239">
        <f>E154+E155</f>
        <v>0</v>
      </c>
      <c r="F153" s="340"/>
    </row>
    <row r="154" spans="1:6" ht="30.75" hidden="1" customHeight="1">
      <c r="A154" s="36" t="s">
        <v>374</v>
      </c>
      <c r="B154" s="129"/>
      <c r="C154" s="129"/>
      <c r="D154" s="129"/>
      <c r="E154" s="129"/>
      <c r="F154" s="340"/>
    </row>
    <row r="155" spans="1:6" ht="30.75" hidden="1" customHeight="1">
      <c r="A155" s="36" t="s">
        <v>348</v>
      </c>
      <c r="B155" s="129"/>
      <c r="C155" s="129"/>
      <c r="D155" s="129"/>
      <c r="E155" s="129"/>
      <c r="F155" s="340"/>
    </row>
    <row r="156" spans="1:6" ht="44.25" customHeight="1">
      <c r="A156" s="290" t="s">
        <v>535</v>
      </c>
      <c r="B156" s="396">
        <f>B157+B176+B181</f>
        <v>38850</v>
      </c>
      <c r="C156" s="396">
        <f>C157+C176+C181</f>
        <v>0</v>
      </c>
      <c r="D156" s="396">
        <f>D157+D176+D181</f>
        <v>0</v>
      </c>
      <c r="E156" s="396">
        <f>E157+E176+E181</f>
        <v>0</v>
      </c>
      <c r="F156" s="319" t="s">
        <v>79</v>
      </c>
    </row>
    <row r="157" spans="1:6" ht="51.75" customHeight="1">
      <c r="A157" s="40" t="s">
        <v>677</v>
      </c>
      <c r="B157" s="125">
        <f>B158+B165+B170+B174</f>
        <v>38850</v>
      </c>
      <c r="C157" s="125">
        <f>C158+C165+C170+C174</f>
        <v>0</v>
      </c>
      <c r="D157" s="125">
        <f>D158+D165+D170+D174</f>
        <v>0</v>
      </c>
      <c r="E157" s="125">
        <f>E158+E165+E170+E174</f>
        <v>0</v>
      </c>
      <c r="F157" s="36"/>
    </row>
    <row r="158" spans="1:6" ht="63.75" customHeight="1">
      <c r="A158" s="41" t="s">
        <v>669</v>
      </c>
      <c r="B158" s="240">
        <f>B159+B160+B161</f>
        <v>38850</v>
      </c>
      <c r="C158" s="240">
        <f>C159+C160+C161</f>
        <v>0</v>
      </c>
      <c r="D158" s="240">
        <f>D159+D160+D161</f>
        <v>0</v>
      </c>
      <c r="E158" s="240">
        <f>E159+E160+E161</f>
        <v>0</v>
      </c>
      <c r="F158" s="36"/>
    </row>
    <row r="159" spans="1:6" ht="57.75" customHeight="1">
      <c r="A159" s="35" t="s">
        <v>488</v>
      </c>
      <c r="B159" s="123">
        <v>38850</v>
      </c>
      <c r="C159" s="123"/>
      <c r="D159" s="123"/>
      <c r="E159" s="123"/>
      <c r="F159" s="88" t="s">
        <v>634</v>
      </c>
    </row>
    <row r="160" spans="1:6" ht="30" hidden="1">
      <c r="A160" s="35" t="s">
        <v>347</v>
      </c>
      <c r="B160" s="123"/>
      <c r="C160" s="123"/>
      <c r="D160" s="123"/>
      <c r="E160" s="123"/>
      <c r="F160" s="36"/>
    </row>
    <row r="161" spans="1:7" ht="93.75" hidden="1" customHeight="1">
      <c r="A161" s="35" t="s">
        <v>400</v>
      </c>
      <c r="B161" s="123">
        <f>B162+B163+B164</f>
        <v>0</v>
      </c>
      <c r="C161" s="123">
        <f>C162+C163+C164</f>
        <v>0</v>
      </c>
      <c r="D161" s="123">
        <f>D162+D163+D164</f>
        <v>0</v>
      </c>
      <c r="E161" s="123">
        <f>E162+E163+E164</f>
        <v>0</v>
      </c>
      <c r="F161" s="197"/>
    </row>
    <row r="162" spans="1:7" ht="15" hidden="1">
      <c r="A162" s="42" t="s">
        <v>354</v>
      </c>
      <c r="B162" s="248"/>
      <c r="C162" s="249"/>
      <c r="D162" s="248"/>
      <c r="E162" s="249"/>
      <c r="F162" s="197"/>
    </row>
    <row r="163" spans="1:7" ht="15" hidden="1">
      <c r="A163" s="42" t="s">
        <v>352</v>
      </c>
      <c r="B163" s="248"/>
      <c r="C163" s="249"/>
      <c r="D163" s="248"/>
      <c r="E163" s="249"/>
      <c r="F163" s="197"/>
    </row>
    <row r="164" spans="1:7" ht="20.25" hidden="1" customHeight="1">
      <c r="A164" s="42" t="s">
        <v>353</v>
      </c>
      <c r="B164" s="248"/>
      <c r="C164" s="249"/>
      <c r="D164" s="248"/>
      <c r="E164" s="249"/>
      <c r="F164" s="197"/>
      <c r="G164" s="250"/>
    </row>
    <row r="165" spans="1:7" ht="73.5" hidden="1" customHeight="1">
      <c r="A165" s="41" t="s">
        <v>397</v>
      </c>
      <c r="B165" s="125">
        <f>B166</f>
        <v>0</v>
      </c>
      <c r="C165" s="125">
        <f>C166</f>
        <v>0</v>
      </c>
      <c r="D165" s="125">
        <f>D166</f>
        <v>0</v>
      </c>
      <c r="E165" s="125">
        <f>E166</f>
        <v>0</v>
      </c>
      <c r="F165" s="197"/>
    </row>
    <row r="166" spans="1:7" ht="90" hidden="1">
      <c r="A166" s="35" t="s">
        <v>401</v>
      </c>
      <c r="B166" s="123">
        <f>B167+B168+B169</f>
        <v>0</v>
      </c>
      <c r="C166" s="123">
        <f>C167+C168+C169</f>
        <v>0</v>
      </c>
      <c r="D166" s="123">
        <f>D167+D168+D169</f>
        <v>0</v>
      </c>
      <c r="E166" s="123">
        <f>E167+E168+E169</f>
        <v>0</v>
      </c>
      <c r="F166" s="36"/>
    </row>
    <row r="167" spans="1:7" ht="15" hidden="1">
      <c r="A167" s="42" t="s">
        <v>354</v>
      </c>
      <c r="B167" s="248"/>
      <c r="C167" s="249"/>
      <c r="D167" s="248"/>
      <c r="E167" s="249"/>
      <c r="F167" s="36"/>
    </row>
    <row r="168" spans="1:7" ht="15" hidden="1">
      <c r="A168" s="42" t="s">
        <v>352</v>
      </c>
      <c r="B168" s="248"/>
      <c r="C168" s="249"/>
      <c r="D168" s="248"/>
      <c r="E168" s="249"/>
      <c r="F168" s="36"/>
    </row>
    <row r="169" spans="1:7" ht="15" hidden="1">
      <c r="A169" s="42" t="s">
        <v>353</v>
      </c>
      <c r="B169" s="248"/>
      <c r="C169" s="249"/>
      <c r="D169" s="248"/>
      <c r="E169" s="249"/>
      <c r="F169" s="36"/>
    </row>
    <row r="170" spans="1:7" ht="30" hidden="1">
      <c r="A170" s="37" t="s">
        <v>15</v>
      </c>
      <c r="B170" s="240">
        <f>B171+B172+B173</f>
        <v>0</v>
      </c>
      <c r="C170" s="240">
        <f>C171+C172+C173</f>
        <v>0</v>
      </c>
      <c r="D170" s="240">
        <f>D171+D172+D173</f>
        <v>0</v>
      </c>
      <c r="E170" s="240">
        <f>E171+E172+E173</f>
        <v>0</v>
      </c>
      <c r="F170" s="36"/>
    </row>
    <row r="171" spans="1:7" ht="45" hidden="1">
      <c r="A171" s="36" t="s">
        <v>240</v>
      </c>
      <c r="B171" s="123"/>
      <c r="C171" s="123"/>
      <c r="D171" s="123"/>
      <c r="E171" s="123"/>
      <c r="F171" s="36"/>
    </row>
    <row r="172" spans="1:7" ht="16.5" hidden="1" customHeight="1">
      <c r="A172" s="36" t="s">
        <v>241</v>
      </c>
      <c r="B172" s="123"/>
      <c r="C172" s="123"/>
      <c r="D172" s="123"/>
      <c r="E172" s="123"/>
      <c r="F172" s="36"/>
    </row>
    <row r="173" spans="1:7" ht="17.25" hidden="1" customHeight="1">
      <c r="A173" s="36" t="s">
        <v>53</v>
      </c>
      <c r="B173" s="123"/>
      <c r="C173" s="123"/>
      <c r="D173" s="123"/>
      <c r="E173" s="123"/>
      <c r="F173" s="36"/>
    </row>
    <row r="174" spans="1:7" ht="15" hidden="1">
      <c r="A174" s="37" t="s">
        <v>402</v>
      </c>
      <c r="B174" s="240">
        <f>B175</f>
        <v>0</v>
      </c>
      <c r="C174" s="240">
        <f>C175</f>
        <v>0</v>
      </c>
      <c r="D174" s="240">
        <f>D175</f>
        <v>0</v>
      </c>
      <c r="E174" s="240">
        <f>E175</f>
        <v>0</v>
      </c>
      <c r="F174" s="36"/>
    </row>
    <row r="175" spans="1:7" ht="48.75" hidden="1" customHeight="1">
      <c r="A175" s="36" t="s">
        <v>398</v>
      </c>
      <c r="B175" s="123"/>
      <c r="C175" s="123"/>
      <c r="D175" s="123"/>
      <c r="E175" s="123"/>
      <c r="F175" s="36"/>
    </row>
    <row r="176" spans="1:7" ht="58.5" hidden="1" customHeight="1">
      <c r="A176" s="40" t="s">
        <v>536</v>
      </c>
      <c r="B176" s="125">
        <f>B177</f>
        <v>0</v>
      </c>
      <c r="C176" s="125">
        <f>C177</f>
        <v>0</v>
      </c>
      <c r="D176" s="125">
        <f>D177</f>
        <v>0</v>
      </c>
      <c r="E176" s="125">
        <f>E177</f>
        <v>0</v>
      </c>
      <c r="F176" s="36"/>
    </row>
    <row r="177" spans="1:6" ht="54" hidden="1" customHeight="1">
      <c r="A177" s="37" t="s">
        <v>403</v>
      </c>
      <c r="B177" s="240">
        <f>B178+B179+B180</f>
        <v>0</v>
      </c>
      <c r="C177" s="240">
        <f>C178+C179+C180</f>
        <v>0</v>
      </c>
      <c r="D177" s="240">
        <f>D178+D179+D180</f>
        <v>0</v>
      </c>
      <c r="E177" s="240">
        <f>E178+E179+E180</f>
        <v>0</v>
      </c>
      <c r="F177" s="36"/>
    </row>
    <row r="178" spans="1:6" ht="38.25" hidden="1" customHeight="1">
      <c r="A178" s="36" t="s">
        <v>404</v>
      </c>
      <c r="B178" s="123"/>
      <c r="C178" s="123"/>
      <c r="D178" s="123"/>
      <c r="E178" s="123"/>
      <c r="F178" s="36"/>
    </row>
    <row r="179" spans="1:6" ht="72" hidden="1" customHeight="1">
      <c r="A179" s="36" t="s">
        <v>485</v>
      </c>
      <c r="B179" s="123"/>
      <c r="C179" s="123"/>
      <c r="D179" s="123"/>
      <c r="E179" s="123"/>
      <c r="F179" s="36"/>
    </row>
    <row r="180" spans="1:6" ht="90" hidden="1">
      <c r="A180" s="36" t="s">
        <v>405</v>
      </c>
      <c r="B180" s="123"/>
      <c r="C180" s="123"/>
      <c r="D180" s="123"/>
      <c r="E180" s="123"/>
      <c r="F180" s="36"/>
    </row>
    <row r="181" spans="1:6" ht="48" hidden="1" customHeight="1">
      <c r="A181" s="40" t="s">
        <v>375</v>
      </c>
      <c r="B181" s="125">
        <f>B182+B186</f>
        <v>0</v>
      </c>
      <c r="C181" s="125">
        <f>C182+C186</f>
        <v>0</v>
      </c>
      <c r="D181" s="125">
        <f>D182+D186</f>
        <v>0</v>
      </c>
      <c r="E181" s="125">
        <f>E182+E186</f>
        <v>0</v>
      </c>
      <c r="F181" s="145"/>
    </row>
    <row r="182" spans="1:6" ht="65.25" hidden="1" customHeight="1">
      <c r="A182" s="37" t="s">
        <v>406</v>
      </c>
      <c r="B182" s="240">
        <f>B185+B183+B184</f>
        <v>0</v>
      </c>
      <c r="C182" s="240">
        <f>C185+C183+C184</f>
        <v>0</v>
      </c>
      <c r="D182" s="240">
        <f>D185+D183+D184</f>
        <v>0</v>
      </c>
      <c r="E182" s="240">
        <f>E185+E183+E184</f>
        <v>0</v>
      </c>
      <c r="F182" s="424" t="s">
        <v>328</v>
      </c>
    </row>
    <row r="183" spans="1:6" ht="60" hidden="1" customHeight="1">
      <c r="A183" s="36" t="s">
        <v>407</v>
      </c>
      <c r="B183" s="123"/>
      <c r="C183" s="123"/>
      <c r="D183" s="123"/>
      <c r="E183" s="123"/>
      <c r="F183" s="425"/>
    </row>
    <row r="184" spans="1:6" ht="54.75" hidden="1" customHeight="1">
      <c r="A184" s="251" t="s">
        <v>426</v>
      </c>
      <c r="B184" s="123"/>
      <c r="C184" s="123"/>
      <c r="D184" s="123"/>
      <c r="E184" s="123"/>
      <c r="F184" s="36"/>
    </row>
    <row r="185" spans="1:6" ht="75" hidden="1" customHeight="1">
      <c r="A185" s="36" t="s">
        <v>122</v>
      </c>
      <c r="B185" s="123"/>
      <c r="C185" s="123"/>
      <c r="D185" s="123"/>
      <c r="E185" s="123"/>
      <c r="F185" s="36"/>
    </row>
    <row r="186" spans="1:6" ht="18.75" hidden="1" customHeight="1">
      <c r="A186" s="37" t="s">
        <v>14</v>
      </c>
      <c r="B186" s="240">
        <f>B190+B188</f>
        <v>0</v>
      </c>
      <c r="C186" s="240">
        <f>C190</f>
        <v>0</v>
      </c>
      <c r="D186" s="240">
        <f>D190</f>
        <v>0</v>
      </c>
      <c r="E186" s="240">
        <f>E190</f>
        <v>0</v>
      </c>
      <c r="F186" s="192"/>
    </row>
    <row r="187" spans="1:6" ht="15" hidden="1" customHeight="1">
      <c r="A187" s="36" t="s">
        <v>242</v>
      </c>
      <c r="B187" s="123"/>
      <c r="C187" s="123"/>
      <c r="D187" s="123"/>
      <c r="E187" s="123"/>
      <c r="F187" s="36"/>
    </row>
    <row r="188" spans="1:6" ht="19.5" hidden="1" customHeight="1">
      <c r="A188" s="36" t="s">
        <v>243</v>
      </c>
      <c r="B188" s="123"/>
      <c r="C188" s="123"/>
      <c r="D188" s="123"/>
      <c r="E188" s="123"/>
      <c r="F188" s="36"/>
    </row>
    <row r="189" spans="1:6" ht="84" hidden="1" customHeight="1">
      <c r="A189" s="36" t="s">
        <v>244</v>
      </c>
      <c r="B189" s="123"/>
      <c r="C189" s="123"/>
      <c r="D189" s="123"/>
      <c r="E189" s="123"/>
      <c r="F189" s="36"/>
    </row>
    <row r="190" spans="1:6" ht="75" hidden="1">
      <c r="A190" s="36" t="s">
        <v>245</v>
      </c>
      <c r="B190" s="123"/>
      <c r="C190" s="123"/>
      <c r="D190" s="123"/>
      <c r="E190" s="123"/>
      <c r="F190" s="36"/>
    </row>
    <row r="191" spans="1:6" ht="63.75" hidden="1" customHeight="1">
      <c r="A191" s="237" t="s">
        <v>341</v>
      </c>
      <c r="B191" s="244">
        <f>B192+B194+B196</f>
        <v>0</v>
      </c>
      <c r="C191" s="244">
        <f>C192+C194+C196</f>
        <v>0</v>
      </c>
      <c r="D191" s="244">
        <f>D192+D194+D196</f>
        <v>0</v>
      </c>
      <c r="E191" s="244">
        <f>E192+E194+E196</f>
        <v>0</v>
      </c>
      <c r="F191" s="36"/>
    </row>
    <row r="192" spans="1:6" ht="77.25" hidden="1" customHeight="1">
      <c r="A192" s="37" t="s">
        <v>391</v>
      </c>
      <c r="B192" s="240">
        <f>B193</f>
        <v>0</v>
      </c>
      <c r="C192" s="240">
        <f>C193</f>
        <v>0</v>
      </c>
      <c r="D192" s="240">
        <f>D193</f>
        <v>0</v>
      </c>
      <c r="E192" s="240">
        <f>E193</f>
        <v>0</v>
      </c>
      <c r="F192" s="36"/>
    </row>
    <row r="193" spans="1:6" ht="33" hidden="1" customHeight="1">
      <c r="A193" s="36" t="s">
        <v>392</v>
      </c>
      <c r="B193" s="123"/>
      <c r="C193" s="123"/>
      <c r="D193" s="123"/>
      <c r="E193" s="123"/>
      <c r="F193" s="36"/>
    </row>
    <row r="194" spans="1:6" ht="33" hidden="1" customHeight="1">
      <c r="A194" s="37" t="s">
        <v>393</v>
      </c>
      <c r="B194" s="240">
        <f>B195</f>
        <v>0</v>
      </c>
      <c r="C194" s="240">
        <f>C195</f>
        <v>0</v>
      </c>
      <c r="D194" s="240">
        <f>D195</f>
        <v>0</v>
      </c>
      <c r="E194" s="240">
        <f>E195</f>
        <v>0</v>
      </c>
      <c r="F194" s="36"/>
    </row>
    <row r="195" spans="1:6" ht="93" hidden="1" customHeight="1">
      <c r="A195" s="36" t="s">
        <v>394</v>
      </c>
      <c r="B195" s="123"/>
      <c r="C195" s="123"/>
      <c r="D195" s="123"/>
      <c r="E195" s="123"/>
      <c r="F195" s="36"/>
    </row>
    <row r="196" spans="1:6" ht="30" hidden="1" customHeight="1">
      <c r="A196" s="37" t="s">
        <v>395</v>
      </c>
      <c r="B196" s="240">
        <f>B197</f>
        <v>0</v>
      </c>
      <c r="C196" s="240">
        <f>C197</f>
        <v>0</v>
      </c>
      <c r="D196" s="240">
        <f>D197</f>
        <v>0</v>
      </c>
      <c r="E196" s="240">
        <f>E197</f>
        <v>0</v>
      </c>
      <c r="F196" s="36"/>
    </row>
    <row r="197" spans="1:6" ht="29.25" hidden="1" customHeight="1">
      <c r="A197" s="36" t="s">
        <v>396</v>
      </c>
      <c r="B197" s="123"/>
      <c r="C197" s="123"/>
      <c r="D197" s="123"/>
      <c r="E197" s="123"/>
      <c r="F197" s="36"/>
    </row>
    <row r="198" spans="1:6" ht="61.5" hidden="1" customHeight="1">
      <c r="A198" s="330" t="s">
        <v>388</v>
      </c>
      <c r="B198" s="236">
        <f>B199+B202</f>
        <v>0</v>
      </c>
      <c r="C198" s="236">
        <f>C199+C202</f>
        <v>0</v>
      </c>
      <c r="D198" s="236">
        <f>D199+D202</f>
        <v>0</v>
      </c>
      <c r="E198" s="236">
        <f>E199+E202</f>
        <v>0</v>
      </c>
      <c r="F198" s="341"/>
    </row>
    <row r="199" spans="1:6" ht="46.5" hidden="1" customHeight="1">
      <c r="A199" s="329" t="s">
        <v>98</v>
      </c>
      <c r="B199" s="104">
        <f>B200+B201</f>
        <v>0</v>
      </c>
      <c r="C199" s="104">
        <f>C200+C201</f>
        <v>0</v>
      </c>
      <c r="D199" s="104">
        <f>D200+D201</f>
        <v>0</v>
      </c>
      <c r="E199" s="104">
        <f>E200+E201</f>
        <v>0</v>
      </c>
      <c r="F199" s="342"/>
    </row>
    <row r="200" spans="1:6" ht="45" hidden="1">
      <c r="A200" s="268" t="s">
        <v>99</v>
      </c>
      <c r="B200" s="105"/>
      <c r="C200" s="105"/>
      <c r="D200" s="105"/>
      <c r="E200" s="105"/>
      <c r="F200" s="342"/>
    </row>
    <row r="201" spans="1:6" ht="30" hidden="1">
      <c r="A201" s="268" t="s">
        <v>100</v>
      </c>
      <c r="B201" s="108"/>
      <c r="C201" s="108"/>
      <c r="D201" s="108"/>
      <c r="E201" s="108"/>
      <c r="F201" s="267"/>
    </row>
    <row r="202" spans="1:6" ht="30" hidden="1">
      <c r="A202" s="329" t="s">
        <v>101</v>
      </c>
      <c r="B202" s="104">
        <f>B203+B204</f>
        <v>0</v>
      </c>
      <c r="C202" s="104">
        <f>C203+C204</f>
        <v>0</v>
      </c>
      <c r="D202" s="104">
        <f>D203+D204</f>
        <v>0</v>
      </c>
      <c r="E202" s="104">
        <f>E203+E204</f>
        <v>0</v>
      </c>
      <c r="F202" s="267"/>
    </row>
    <row r="203" spans="1:6" ht="30" hidden="1">
      <c r="A203" s="268" t="s">
        <v>389</v>
      </c>
      <c r="B203" s="114"/>
      <c r="C203" s="114"/>
      <c r="D203" s="114"/>
      <c r="E203" s="114"/>
      <c r="F203" s="267"/>
    </row>
    <row r="204" spans="1:6" ht="30" hidden="1">
      <c r="A204" s="268" t="s">
        <v>390</v>
      </c>
      <c r="B204" s="114"/>
      <c r="C204" s="114"/>
      <c r="D204" s="114"/>
      <c r="E204" s="114"/>
      <c r="F204" s="267"/>
    </row>
    <row r="205" spans="1:6" ht="57" hidden="1">
      <c r="A205" s="330" t="s">
        <v>383</v>
      </c>
      <c r="B205" s="236">
        <v>0</v>
      </c>
      <c r="C205" s="236">
        <v>0</v>
      </c>
      <c r="D205" s="236">
        <v>0</v>
      </c>
      <c r="E205" s="236">
        <v>0</v>
      </c>
      <c r="F205" s="341"/>
    </row>
    <row r="206" spans="1:6" ht="46.5" hidden="1" customHeight="1">
      <c r="A206" s="331" t="s">
        <v>16</v>
      </c>
      <c r="B206" s="104">
        <v>0</v>
      </c>
      <c r="C206" s="104">
        <v>0</v>
      </c>
      <c r="D206" s="104">
        <v>0</v>
      </c>
      <c r="E206" s="104">
        <v>0</v>
      </c>
      <c r="F206" s="342"/>
    </row>
    <row r="207" spans="1:6" ht="30" hidden="1">
      <c r="A207" s="267" t="s">
        <v>17</v>
      </c>
      <c r="B207" s="96"/>
      <c r="C207" s="96"/>
      <c r="D207" s="96"/>
      <c r="E207" s="96"/>
      <c r="F207" s="267"/>
    </row>
    <row r="208" spans="1:6" ht="45" hidden="1" customHeight="1">
      <c r="A208" s="331" t="s">
        <v>18</v>
      </c>
      <c r="B208" s="104">
        <v>0</v>
      </c>
      <c r="C208" s="104">
        <v>0</v>
      </c>
      <c r="D208" s="104">
        <v>0</v>
      </c>
      <c r="E208" s="104">
        <v>0</v>
      </c>
      <c r="F208" s="342"/>
    </row>
    <row r="209" spans="1:6" ht="45" hidden="1">
      <c r="A209" s="267" t="s">
        <v>246</v>
      </c>
      <c r="B209" s="96"/>
      <c r="C209" s="96"/>
      <c r="D209" s="96"/>
      <c r="E209" s="96"/>
      <c r="F209" s="267"/>
    </row>
    <row r="210" spans="1:6" ht="47.25" hidden="1" customHeight="1">
      <c r="A210" s="330" t="s">
        <v>384</v>
      </c>
      <c r="B210" s="236">
        <f>B211+B215</f>
        <v>0</v>
      </c>
      <c r="C210" s="236">
        <f>C211+C215</f>
        <v>0</v>
      </c>
      <c r="D210" s="236">
        <f>D211+D215</f>
        <v>0</v>
      </c>
      <c r="E210" s="236">
        <f>E211+E215</f>
        <v>0</v>
      </c>
      <c r="F210" s="267"/>
    </row>
    <row r="211" spans="1:6" ht="48.75" hidden="1" customHeight="1">
      <c r="A211" s="331" t="s">
        <v>385</v>
      </c>
      <c r="B211" s="104">
        <f>B212+B213+B214</f>
        <v>0</v>
      </c>
      <c r="C211" s="104">
        <f>C212+C213+C214</f>
        <v>0</v>
      </c>
      <c r="D211" s="104">
        <f>D212+D213+D214</f>
        <v>0</v>
      </c>
      <c r="E211" s="104">
        <f>E212+E213+E214</f>
        <v>0</v>
      </c>
      <c r="F211" s="267"/>
    </row>
    <row r="212" spans="1:6" ht="30" hidden="1">
      <c r="A212" s="267" t="s">
        <v>80</v>
      </c>
      <c r="B212" s="96"/>
      <c r="C212" s="96"/>
      <c r="D212" s="96"/>
      <c r="E212" s="96"/>
      <c r="F212" s="267"/>
    </row>
    <row r="213" spans="1:6" ht="30" hidden="1">
      <c r="A213" s="267" t="s">
        <v>54</v>
      </c>
      <c r="B213" s="96"/>
      <c r="C213" s="96"/>
      <c r="D213" s="96"/>
      <c r="E213" s="96"/>
      <c r="F213" s="267"/>
    </row>
    <row r="214" spans="1:6" ht="30" hidden="1">
      <c r="A214" s="267" t="s">
        <v>90</v>
      </c>
      <c r="B214" s="96"/>
      <c r="C214" s="96"/>
      <c r="D214" s="96"/>
      <c r="E214" s="96"/>
      <c r="F214" s="267"/>
    </row>
    <row r="215" spans="1:6" ht="45" hidden="1">
      <c r="A215" s="331" t="s">
        <v>386</v>
      </c>
      <c r="B215" s="104">
        <f>B216</f>
        <v>0</v>
      </c>
      <c r="C215" s="104">
        <f>C216</f>
        <v>0</v>
      </c>
      <c r="D215" s="104">
        <f>D216</f>
        <v>0</v>
      </c>
      <c r="E215" s="104">
        <f>E216</f>
        <v>0</v>
      </c>
      <c r="F215" s="267"/>
    </row>
    <row r="216" spans="1:6" ht="45" hidden="1">
      <c r="A216" s="267" t="s">
        <v>387</v>
      </c>
      <c r="B216" s="96"/>
      <c r="C216" s="96"/>
      <c r="D216" s="96"/>
      <c r="E216" s="96"/>
      <c r="F216" s="267"/>
    </row>
    <row r="217" spans="1:6" ht="60" hidden="1" customHeight="1">
      <c r="A217" s="237" t="s">
        <v>382</v>
      </c>
      <c r="B217" s="245">
        <f>B218</f>
        <v>0</v>
      </c>
      <c r="C217" s="245">
        <f>C218</f>
        <v>0</v>
      </c>
      <c r="D217" s="245">
        <f>D218</f>
        <v>0</v>
      </c>
      <c r="E217" s="245">
        <f>E218</f>
        <v>0</v>
      </c>
      <c r="F217" s="237" t="s">
        <v>79</v>
      </c>
    </row>
    <row r="218" spans="1:6" ht="81" hidden="1" customHeight="1">
      <c r="A218" s="37" t="s">
        <v>298</v>
      </c>
      <c r="B218" s="132">
        <f>B219+B220+B221+B222+B223+B224+B225+B226</f>
        <v>0</v>
      </c>
      <c r="C218" s="132">
        <f>C219+C220+C221+C222+C223+C224+C225</f>
        <v>0</v>
      </c>
      <c r="D218" s="132">
        <f>D219+D220</f>
        <v>0</v>
      </c>
      <c r="E218" s="132">
        <f>E219+E220</f>
        <v>0</v>
      </c>
      <c r="F218" s="424" t="s">
        <v>328</v>
      </c>
    </row>
    <row r="219" spans="1:6" ht="31.5" hidden="1" customHeight="1">
      <c r="A219" s="36" t="s">
        <v>299</v>
      </c>
      <c r="B219" s="121"/>
      <c r="C219" s="121"/>
      <c r="D219" s="121"/>
      <c r="E219" s="121"/>
      <c r="F219" s="425"/>
    </row>
    <row r="220" spans="1:6" ht="20.25" hidden="1" customHeight="1">
      <c r="A220" s="36" t="s">
        <v>300</v>
      </c>
      <c r="B220" s="108"/>
      <c r="C220" s="108"/>
      <c r="D220" s="108"/>
      <c r="E220" s="108"/>
      <c r="F220" s="310"/>
    </row>
    <row r="221" spans="1:6" ht="35.25" hidden="1" customHeight="1">
      <c r="A221" s="36" t="s">
        <v>414</v>
      </c>
      <c r="B221" s="108"/>
      <c r="C221" s="108"/>
      <c r="D221" s="108"/>
      <c r="E221" s="108"/>
      <c r="F221" s="310"/>
    </row>
    <row r="222" spans="1:6" ht="51" hidden="1" customHeight="1">
      <c r="A222" s="36" t="s">
        <v>417</v>
      </c>
      <c r="B222" s="108"/>
      <c r="C222" s="108"/>
      <c r="D222" s="108"/>
      <c r="E222" s="108"/>
      <c r="F222" s="310"/>
    </row>
    <row r="223" spans="1:6" ht="36.75" hidden="1" customHeight="1">
      <c r="A223" s="36" t="s">
        <v>416</v>
      </c>
      <c r="B223" s="108"/>
      <c r="C223" s="108"/>
      <c r="D223" s="108"/>
      <c r="E223" s="108"/>
      <c r="F223" s="310"/>
    </row>
    <row r="224" spans="1:6" ht="38.25" hidden="1" customHeight="1">
      <c r="A224" s="36" t="s">
        <v>414</v>
      </c>
      <c r="B224" s="108"/>
      <c r="C224" s="108"/>
      <c r="D224" s="108"/>
      <c r="E224" s="108"/>
      <c r="F224" s="310"/>
    </row>
    <row r="225" spans="1:6" ht="36" hidden="1" customHeight="1">
      <c r="A225" s="36" t="s">
        <v>427</v>
      </c>
      <c r="B225" s="108"/>
      <c r="C225" s="108"/>
      <c r="D225" s="108"/>
      <c r="E225" s="108"/>
      <c r="F225" s="310"/>
    </row>
    <row r="226" spans="1:6" ht="17.25" hidden="1" customHeight="1">
      <c r="A226" s="36" t="s">
        <v>415</v>
      </c>
      <c r="B226" s="108"/>
      <c r="C226" s="108"/>
      <c r="D226" s="108"/>
      <c r="E226" s="108"/>
      <c r="F226" s="310"/>
    </row>
    <row r="227" spans="1:6" ht="18" hidden="1" customHeight="1">
      <c r="A227" s="36"/>
      <c r="B227" s="108"/>
      <c r="C227" s="108"/>
      <c r="D227" s="108"/>
      <c r="E227" s="108"/>
      <c r="F227" s="310"/>
    </row>
    <row r="228" spans="1:6" ht="18" hidden="1" customHeight="1">
      <c r="A228" s="36"/>
      <c r="B228" s="108"/>
      <c r="C228" s="108"/>
      <c r="D228" s="108"/>
      <c r="E228" s="108"/>
      <c r="F228" s="310"/>
    </row>
    <row r="229" spans="1:6" ht="47.25" hidden="1" customHeight="1">
      <c r="A229" s="136" t="s">
        <v>367</v>
      </c>
      <c r="B229" s="154">
        <f>B242+B235</f>
        <v>0</v>
      </c>
      <c r="C229" s="154">
        <f>C242+C235</f>
        <v>0</v>
      </c>
      <c r="D229" s="154">
        <f>D242+D235</f>
        <v>0</v>
      </c>
      <c r="E229" s="154">
        <f>E242+E235</f>
        <v>0</v>
      </c>
      <c r="F229" s="343" t="s">
        <v>79</v>
      </c>
    </row>
    <row r="230" spans="1:6" ht="30" hidden="1">
      <c r="A230" s="192" t="s">
        <v>24</v>
      </c>
      <c r="B230" s="124">
        <v>0</v>
      </c>
      <c r="C230" s="124">
        <v>0</v>
      </c>
      <c r="D230" s="124">
        <v>0</v>
      </c>
      <c r="E230" s="124">
        <v>0</v>
      </c>
      <c r="F230" s="211"/>
    </row>
    <row r="231" spans="1:6" ht="30" hidden="1">
      <c r="A231" s="36" t="s">
        <v>247</v>
      </c>
      <c r="B231" s="127"/>
      <c r="C231" s="127"/>
      <c r="D231" s="127"/>
      <c r="E231" s="127"/>
      <c r="F231" s="210"/>
    </row>
    <row r="232" spans="1:6" ht="30" hidden="1">
      <c r="A232" s="36" t="s">
        <v>248</v>
      </c>
      <c r="B232" s="123"/>
      <c r="C232" s="123"/>
      <c r="D232" s="123"/>
      <c r="E232" s="123"/>
      <c r="F232" s="210"/>
    </row>
    <row r="233" spans="1:6" ht="30" hidden="1">
      <c r="A233" s="36" t="s">
        <v>30</v>
      </c>
      <c r="B233" s="127"/>
      <c r="C233" s="127"/>
      <c r="D233" s="127"/>
      <c r="E233" s="127"/>
      <c r="F233" s="210"/>
    </row>
    <row r="234" spans="1:6" ht="30" hidden="1">
      <c r="A234" s="36" t="s">
        <v>249</v>
      </c>
      <c r="B234" s="123"/>
      <c r="C234" s="123"/>
      <c r="D234" s="123"/>
      <c r="E234" s="123"/>
      <c r="F234" s="210"/>
    </row>
    <row r="235" spans="1:6" ht="30" hidden="1">
      <c r="A235" s="37" t="s">
        <v>25</v>
      </c>
      <c r="B235" s="132">
        <f>B236+B243</f>
        <v>0</v>
      </c>
      <c r="C235" s="132">
        <f>C236+C243</f>
        <v>0</v>
      </c>
      <c r="D235" s="132">
        <f>D236+D243</f>
        <v>0</v>
      </c>
      <c r="E235" s="132">
        <f>E236+E243</f>
        <v>0</v>
      </c>
      <c r="F235" s="211"/>
    </row>
    <row r="236" spans="1:6" ht="105" hidden="1">
      <c r="A236" s="35" t="s">
        <v>355</v>
      </c>
      <c r="B236" s="50">
        <f>B237+B238+B239</f>
        <v>0</v>
      </c>
      <c r="C236" s="50">
        <f>C237+C238+C239</f>
        <v>0</v>
      </c>
      <c r="D236" s="50">
        <f>D237+D238+D239</f>
        <v>0</v>
      </c>
      <c r="E236" s="50">
        <f>E237+E238+E239</f>
        <v>0</v>
      </c>
      <c r="F236" s="210"/>
    </row>
    <row r="237" spans="1:6" ht="15" hidden="1">
      <c r="A237" s="42" t="s">
        <v>354</v>
      </c>
      <c r="B237" s="49"/>
      <c r="C237" s="49"/>
      <c r="D237" s="123"/>
      <c r="E237" s="123"/>
      <c r="F237" s="210"/>
    </row>
    <row r="238" spans="1:6" ht="15" hidden="1">
      <c r="A238" s="42" t="s">
        <v>352</v>
      </c>
      <c r="B238" s="49"/>
      <c r="C238" s="49"/>
      <c r="D238" s="123"/>
      <c r="E238" s="123"/>
      <c r="F238" s="210"/>
    </row>
    <row r="239" spans="1:6" ht="15" hidden="1">
      <c r="A239" s="42" t="s">
        <v>353</v>
      </c>
      <c r="B239" s="49"/>
      <c r="C239" s="49"/>
      <c r="D239" s="123"/>
      <c r="E239" s="123"/>
      <c r="F239" s="210"/>
    </row>
    <row r="240" spans="1:6" ht="90" hidden="1">
      <c r="A240" s="35" t="s">
        <v>131</v>
      </c>
      <c r="B240" s="123"/>
      <c r="C240" s="123"/>
      <c r="D240" s="123"/>
      <c r="E240" s="123"/>
      <c r="F240" s="210"/>
    </row>
    <row r="241" spans="1:6" ht="60" hidden="1">
      <c r="A241" s="35" t="s">
        <v>148</v>
      </c>
      <c r="B241" s="123"/>
      <c r="C241" s="123"/>
      <c r="D241" s="123"/>
      <c r="E241" s="123"/>
      <c r="F241" s="210"/>
    </row>
    <row r="242" spans="1:6" ht="15" hidden="1">
      <c r="A242" s="35" t="s">
        <v>120</v>
      </c>
      <c r="B242" s="123"/>
      <c r="C242" s="123"/>
      <c r="D242" s="123"/>
      <c r="E242" s="123"/>
      <c r="F242" s="210"/>
    </row>
    <row r="243" spans="1:6" ht="30" hidden="1">
      <c r="A243" s="36" t="s">
        <v>358</v>
      </c>
      <c r="B243" s="123"/>
      <c r="C243" s="123"/>
      <c r="D243" s="123"/>
      <c r="E243" s="123"/>
      <c r="F243" s="210"/>
    </row>
    <row r="244" spans="1:6" ht="45" hidden="1">
      <c r="A244" s="37" t="s">
        <v>27</v>
      </c>
      <c r="B244" s="132">
        <f>B245+B246+B247+B248+B249+B250</f>
        <v>0</v>
      </c>
      <c r="C244" s="132">
        <f>C245+C246+C247+C248+C249+C250</f>
        <v>0</v>
      </c>
      <c r="D244" s="132">
        <f>D245+D246+D247+D248+D249+D250</f>
        <v>0</v>
      </c>
      <c r="E244" s="132">
        <f>E245+E246+E247+E248+E249+E250</f>
        <v>0</v>
      </c>
      <c r="F244" s="167"/>
    </row>
    <row r="245" spans="1:6" ht="34.5" hidden="1" customHeight="1">
      <c r="A245" s="36" t="s">
        <v>250</v>
      </c>
      <c r="B245" s="123"/>
      <c r="C245" s="123"/>
      <c r="D245" s="123"/>
      <c r="E245" s="123"/>
      <c r="F245" s="210"/>
    </row>
    <row r="246" spans="1:6" ht="30" hidden="1">
      <c r="A246" s="36" t="s">
        <v>251</v>
      </c>
      <c r="B246" s="123"/>
      <c r="C246" s="123"/>
      <c r="D246" s="123"/>
      <c r="E246" s="123"/>
      <c r="F246" s="210"/>
    </row>
    <row r="247" spans="1:6" ht="30" hidden="1">
      <c r="A247" s="36" t="s">
        <v>68</v>
      </c>
      <c r="B247" s="123"/>
      <c r="C247" s="123"/>
      <c r="D247" s="123"/>
      <c r="E247" s="123"/>
      <c r="F247" s="210"/>
    </row>
    <row r="248" spans="1:6" ht="15" hidden="1">
      <c r="A248" s="36" t="s">
        <v>69</v>
      </c>
      <c r="B248" s="123"/>
      <c r="C248" s="123"/>
      <c r="D248" s="123"/>
      <c r="E248" s="123"/>
      <c r="F248" s="210"/>
    </row>
    <row r="249" spans="1:6" ht="30" hidden="1">
      <c r="A249" s="36" t="s">
        <v>252</v>
      </c>
      <c r="B249" s="123"/>
      <c r="C249" s="123"/>
      <c r="D249" s="123"/>
      <c r="E249" s="123"/>
      <c r="F249" s="210"/>
    </row>
    <row r="250" spans="1:6" ht="30" hidden="1">
      <c r="A250" s="36" t="s">
        <v>253</v>
      </c>
      <c r="B250" s="123"/>
      <c r="C250" s="123"/>
      <c r="D250" s="123"/>
      <c r="E250" s="123"/>
      <c r="F250" s="36"/>
    </row>
    <row r="251" spans="1:6" ht="57" hidden="1" customHeight="1">
      <c r="A251" s="237" t="s">
        <v>378</v>
      </c>
      <c r="B251" s="244">
        <f>B252</f>
        <v>0</v>
      </c>
      <c r="C251" s="244">
        <f>C252</f>
        <v>0</v>
      </c>
      <c r="D251" s="244">
        <f>D252</f>
        <v>0</v>
      </c>
      <c r="E251" s="244">
        <f>E252</f>
        <v>0</v>
      </c>
      <c r="F251" s="36"/>
    </row>
    <row r="252" spans="1:6" ht="62.25" hidden="1" customHeight="1">
      <c r="A252" s="37" t="s">
        <v>379</v>
      </c>
      <c r="B252" s="240">
        <f>B253+B254</f>
        <v>0</v>
      </c>
      <c r="C252" s="240">
        <f>C253+C254</f>
        <v>0</v>
      </c>
      <c r="D252" s="240">
        <f>D253+D254</f>
        <v>0</v>
      </c>
      <c r="E252" s="240">
        <f>E253+E254</f>
        <v>0</v>
      </c>
      <c r="F252" s="36"/>
    </row>
    <row r="253" spans="1:6" ht="60" hidden="1">
      <c r="A253" s="36" t="s">
        <v>380</v>
      </c>
      <c r="B253" s="123"/>
      <c r="C253" s="123"/>
      <c r="D253" s="123"/>
      <c r="E253" s="123"/>
      <c r="F253" s="36"/>
    </row>
    <row r="254" spans="1:6" ht="30" hidden="1">
      <c r="A254" s="36" t="s">
        <v>381</v>
      </c>
      <c r="B254" s="123"/>
      <c r="C254" s="123"/>
      <c r="D254" s="123"/>
      <c r="E254" s="123"/>
      <c r="F254" s="36"/>
    </row>
    <row r="255" spans="1:6" ht="42.75" hidden="1">
      <c r="A255" s="332" t="s">
        <v>377</v>
      </c>
      <c r="B255" s="236">
        <f>B256+B259+B262</f>
        <v>0</v>
      </c>
      <c r="C255" s="236">
        <f>C256+C259+C262</f>
        <v>0</v>
      </c>
      <c r="D255" s="236">
        <f>D256+D259+D262</f>
        <v>0</v>
      </c>
      <c r="E255" s="236">
        <f>E256+E259+E262</f>
        <v>0</v>
      </c>
      <c r="F255" s="341"/>
    </row>
    <row r="256" spans="1:6" ht="30" hidden="1">
      <c r="A256" s="41" t="s">
        <v>254</v>
      </c>
      <c r="B256" s="104">
        <f>B257+B258</f>
        <v>0</v>
      </c>
      <c r="C256" s="104">
        <f>C257+C258</f>
        <v>0</v>
      </c>
      <c r="D256" s="104">
        <f>D257+D258</f>
        <v>0</v>
      </c>
      <c r="E256" s="104">
        <f>E257+E258</f>
        <v>0</v>
      </c>
      <c r="F256" s="267"/>
    </row>
    <row r="257" spans="1:9" ht="15" hidden="1">
      <c r="A257" s="35" t="s">
        <v>255</v>
      </c>
      <c r="B257" s="108"/>
      <c r="C257" s="108"/>
      <c r="D257" s="108"/>
      <c r="E257" s="108"/>
      <c r="F257" s="267"/>
    </row>
    <row r="258" spans="1:9" ht="15" hidden="1">
      <c r="A258" s="35" t="s">
        <v>256</v>
      </c>
      <c r="B258" s="108"/>
      <c r="C258" s="108"/>
      <c r="D258" s="108"/>
      <c r="E258" s="108"/>
      <c r="F258" s="267"/>
    </row>
    <row r="259" spans="1:9" ht="30" hidden="1">
      <c r="A259" s="41" t="s">
        <v>257</v>
      </c>
      <c r="B259" s="104">
        <f>B260+B261</f>
        <v>0</v>
      </c>
      <c r="C259" s="104">
        <f>C260+C261</f>
        <v>0</v>
      </c>
      <c r="D259" s="104">
        <f>D260+D261</f>
        <v>0</v>
      </c>
      <c r="E259" s="104">
        <f>E260+E261</f>
        <v>0</v>
      </c>
      <c r="F259" s="267"/>
    </row>
    <row r="260" spans="1:9" ht="15" hidden="1">
      <c r="A260" s="35" t="s">
        <v>258</v>
      </c>
      <c r="B260" s="108"/>
      <c r="C260" s="108"/>
      <c r="D260" s="108"/>
      <c r="E260" s="108"/>
      <c r="F260" s="267"/>
    </row>
    <row r="261" spans="1:9" ht="15" hidden="1">
      <c r="A261" s="35" t="s">
        <v>259</v>
      </c>
      <c r="B261" s="108"/>
      <c r="C261" s="108"/>
      <c r="D261" s="108"/>
      <c r="E261" s="108"/>
      <c r="F261" s="267"/>
    </row>
    <row r="262" spans="1:9" ht="15" hidden="1">
      <c r="A262" s="41" t="s">
        <v>260</v>
      </c>
      <c r="B262" s="104">
        <f>B264+B263</f>
        <v>0</v>
      </c>
      <c r="C262" s="104">
        <f>C264+C263</f>
        <v>0</v>
      </c>
      <c r="D262" s="104">
        <f>D264+D263</f>
        <v>0</v>
      </c>
      <c r="E262" s="104">
        <f>E264+E263</f>
        <v>0</v>
      </c>
      <c r="F262" s="267"/>
    </row>
    <row r="263" spans="1:9" ht="15" hidden="1">
      <c r="A263" s="35" t="s">
        <v>261</v>
      </c>
      <c r="B263" s="108"/>
      <c r="C263" s="108"/>
      <c r="D263" s="108"/>
      <c r="E263" s="108"/>
      <c r="F263" s="267"/>
    </row>
    <row r="264" spans="1:9" ht="22.5" hidden="1" customHeight="1">
      <c r="A264" s="35" t="s">
        <v>262</v>
      </c>
      <c r="B264" s="108"/>
      <c r="C264" s="108"/>
      <c r="D264" s="108"/>
      <c r="E264" s="108"/>
      <c r="F264" s="267"/>
    </row>
    <row r="265" spans="1:9" ht="63.75" hidden="1" customHeight="1">
      <c r="A265" s="332" t="s">
        <v>409</v>
      </c>
      <c r="B265" s="236">
        <f>B266+B271</f>
        <v>0</v>
      </c>
      <c r="C265" s="236">
        <f>C266+C271</f>
        <v>0</v>
      </c>
      <c r="D265" s="236">
        <f>D266+D271</f>
        <v>0</v>
      </c>
      <c r="E265" s="236">
        <f>E266+E271</f>
        <v>0</v>
      </c>
      <c r="F265" s="343" t="s">
        <v>79</v>
      </c>
      <c r="H265" s="234">
        <f>C265-B265</f>
        <v>0</v>
      </c>
      <c r="I265" s="234">
        <f>E265-D265</f>
        <v>0</v>
      </c>
    </row>
    <row r="266" spans="1:9" ht="68.25" hidden="1" customHeight="1">
      <c r="A266" s="41" t="s">
        <v>264</v>
      </c>
      <c r="B266" s="104">
        <f>B267+B268+B270+B269</f>
        <v>0</v>
      </c>
      <c r="C266" s="104">
        <f>C267+C268+C270+C269</f>
        <v>0</v>
      </c>
      <c r="D266" s="104">
        <f>D267+D268+D270</f>
        <v>0</v>
      </c>
      <c r="E266" s="104">
        <f>E267+E268+E270</f>
        <v>0</v>
      </c>
      <c r="F266" s="424" t="s">
        <v>328</v>
      </c>
    </row>
    <row r="267" spans="1:9" ht="31.5" hidden="1" customHeight="1">
      <c r="A267" s="40" t="s">
        <v>365</v>
      </c>
      <c r="B267" s="115"/>
      <c r="C267" s="115"/>
      <c r="D267" s="115"/>
      <c r="E267" s="115"/>
      <c r="F267" s="425"/>
    </row>
    <row r="268" spans="1:9" ht="66" hidden="1" customHeight="1">
      <c r="A268" s="35" t="s">
        <v>332</v>
      </c>
      <c r="B268" s="108"/>
      <c r="C268" s="108"/>
      <c r="D268" s="108"/>
      <c r="E268" s="108"/>
      <c r="F268" s="267"/>
    </row>
    <row r="269" spans="1:9" ht="39.75" hidden="1" customHeight="1">
      <c r="A269" s="35" t="s">
        <v>365</v>
      </c>
      <c r="B269" s="108"/>
      <c r="C269" s="108"/>
      <c r="D269" s="108"/>
      <c r="E269" s="108"/>
      <c r="F269" s="267"/>
    </row>
    <row r="270" spans="1:9" ht="45" hidden="1">
      <c r="A270" s="35" t="s">
        <v>366</v>
      </c>
      <c r="B270" s="108"/>
      <c r="C270" s="108"/>
      <c r="D270" s="108"/>
      <c r="E270" s="108"/>
      <c r="F270" s="267"/>
    </row>
    <row r="271" spans="1:9" ht="60" hidden="1">
      <c r="A271" s="42" t="s">
        <v>265</v>
      </c>
      <c r="B271" s="105">
        <f>B272</f>
        <v>0</v>
      </c>
      <c r="C271" s="105">
        <f>C272</f>
        <v>0</v>
      </c>
      <c r="D271" s="105">
        <f>D272</f>
        <v>0</v>
      </c>
      <c r="E271" s="105">
        <f>E272</f>
        <v>0</v>
      </c>
      <c r="F271" s="342"/>
    </row>
    <row r="272" spans="1:9" ht="30" hidden="1">
      <c r="A272" s="35" t="s">
        <v>266</v>
      </c>
      <c r="B272" s="108"/>
      <c r="C272" s="108"/>
      <c r="D272" s="108"/>
      <c r="E272" s="108"/>
      <c r="F272" s="267"/>
    </row>
    <row r="273" spans="1:9" ht="23.25" hidden="1" customHeight="1">
      <c r="A273" s="145" t="s">
        <v>12</v>
      </c>
      <c r="B273" s="100">
        <f>B274+B275+B276</f>
        <v>0</v>
      </c>
      <c r="C273" s="100">
        <f>C274+C275+C276</f>
        <v>0</v>
      </c>
      <c r="D273" s="100">
        <f>D274+D275</f>
        <v>0</v>
      </c>
      <c r="E273" s="100">
        <f>E274+E275</f>
        <v>0</v>
      </c>
      <c r="F273" s="338"/>
      <c r="H273" s="188">
        <f>C273-B273</f>
        <v>0</v>
      </c>
      <c r="I273" s="188">
        <f>E273-D273</f>
        <v>0</v>
      </c>
    </row>
    <row r="274" spans="1:9" ht="24.75" hidden="1" customHeight="1">
      <c r="A274" s="36" t="s">
        <v>301</v>
      </c>
      <c r="B274" s="161"/>
      <c r="C274" s="161"/>
      <c r="D274" s="161"/>
      <c r="E274" s="161"/>
      <c r="F274" s="274" t="s">
        <v>455</v>
      </c>
    </row>
    <row r="275" spans="1:9" ht="39.75" hidden="1" customHeight="1">
      <c r="A275" s="259" t="s">
        <v>444</v>
      </c>
      <c r="B275" s="161"/>
      <c r="C275" s="161"/>
      <c r="D275" s="161"/>
      <c r="E275" s="161"/>
      <c r="F275" s="268"/>
    </row>
    <row r="276" spans="1:9" ht="24.75" hidden="1" customHeight="1">
      <c r="A276" s="333" t="s">
        <v>606</v>
      </c>
      <c r="B276" s="369"/>
      <c r="C276" s="158"/>
      <c r="D276" s="158"/>
      <c r="E276" s="158"/>
      <c r="F276" s="268"/>
    </row>
    <row r="277" spans="1:9" ht="15" hidden="1">
      <c r="A277" s="333"/>
      <c r="B277" s="158"/>
      <c r="C277" s="158"/>
      <c r="D277" s="158"/>
      <c r="E277" s="158"/>
      <c r="F277" s="268"/>
    </row>
    <row r="278" spans="1:9" ht="15" hidden="1">
      <c r="A278" s="333"/>
      <c r="B278" s="158"/>
      <c r="C278" s="158"/>
      <c r="D278" s="158"/>
      <c r="E278" s="158"/>
      <c r="F278" s="268"/>
    </row>
    <row r="279" spans="1:9" ht="15" hidden="1">
      <c r="A279" s="333"/>
      <c r="B279" s="158"/>
      <c r="C279" s="158"/>
      <c r="D279" s="158"/>
      <c r="E279" s="158"/>
      <c r="F279" s="268"/>
    </row>
    <row r="280" spans="1:9" ht="15" hidden="1">
      <c r="A280" s="333"/>
      <c r="B280" s="158"/>
      <c r="C280" s="158"/>
      <c r="D280" s="158"/>
      <c r="E280" s="158"/>
      <c r="F280" s="268"/>
    </row>
    <row r="281" spans="1:9" ht="15" hidden="1">
      <c r="A281" s="333"/>
      <c r="B281" s="158"/>
      <c r="C281" s="158"/>
      <c r="D281" s="158"/>
      <c r="E281" s="158"/>
      <c r="F281" s="268"/>
    </row>
    <row r="282" spans="1:9" ht="23.25" customHeight="1">
      <c r="A282" s="46" t="s">
        <v>7</v>
      </c>
      <c r="B282" s="168">
        <f>B5+B273</f>
        <v>39320</v>
      </c>
      <c r="C282" s="168">
        <f>C5+C273</f>
        <v>470</v>
      </c>
      <c r="D282" s="168">
        <f>D5+D273</f>
        <v>0</v>
      </c>
      <c r="E282" s="168">
        <f>E5+E273</f>
        <v>0</v>
      </c>
      <c r="F282" s="198"/>
      <c r="H282" s="188">
        <f>C282-B282</f>
        <v>-38850</v>
      </c>
      <c r="I282" s="188">
        <f>E282-D282</f>
        <v>0</v>
      </c>
    </row>
    <row r="283" spans="1:9" ht="24" customHeight="1">
      <c r="A283" s="38" t="s">
        <v>6</v>
      </c>
      <c r="B283" s="426">
        <f>(C287-B287)-(C282-B282)</f>
        <v>0</v>
      </c>
      <c r="C283" s="427"/>
      <c r="D283" s="426">
        <f>(E287-D287)-(E282-D282)</f>
        <v>0</v>
      </c>
      <c r="E283" s="427"/>
      <c r="F283" s="199"/>
    </row>
    <row r="284" spans="1:9" ht="14.25" hidden="1">
      <c r="A284" s="133" t="s">
        <v>267</v>
      </c>
      <c r="B284" s="156"/>
      <c r="C284" s="156"/>
      <c r="D284" s="156"/>
      <c r="E284" s="156"/>
      <c r="F284" s="200"/>
    </row>
    <row r="285" spans="1:9" ht="30" hidden="1">
      <c r="A285" s="131" t="s">
        <v>268</v>
      </c>
      <c r="B285" s="159"/>
      <c r="C285" s="159"/>
      <c r="D285" s="159"/>
      <c r="E285" s="159"/>
      <c r="F285" s="201"/>
    </row>
    <row r="286" spans="1:9" ht="15" hidden="1">
      <c r="A286" s="131" t="s">
        <v>269</v>
      </c>
      <c r="B286" s="157"/>
      <c r="C286" s="157"/>
      <c r="D286" s="157"/>
      <c r="E286" s="157"/>
      <c r="F286" s="200"/>
    </row>
    <row r="287" spans="1:9" ht="21" customHeight="1">
      <c r="A287" s="334" t="s">
        <v>453</v>
      </c>
      <c r="B287" s="160">
        <f>B291</f>
        <v>38850</v>
      </c>
      <c r="C287" s="160">
        <f>C291</f>
        <v>0</v>
      </c>
      <c r="D287" s="160">
        <f>D291</f>
        <v>0</v>
      </c>
      <c r="E287" s="160">
        <f>E291</f>
        <v>0</v>
      </c>
      <c r="F287" s="198"/>
      <c r="H287" s="188">
        <f>C287-B287</f>
        <v>-38850</v>
      </c>
      <c r="I287" s="188">
        <f>E287-D287</f>
        <v>0</v>
      </c>
    </row>
    <row r="288" spans="1:9" ht="14.25" hidden="1">
      <c r="A288" s="335" t="s">
        <v>9</v>
      </c>
      <c r="B288" s="115">
        <f>B289+B290</f>
        <v>0</v>
      </c>
      <c r="C288" s="115">
        <f>C289+C290</f>
        <v>0</v>
      </c>
      <c r="D288" s="115">
        <f>D289+D290</f>
        <v>0</v>
      </c>
      <c r="E288" s="115">
        <f>E289+E290</f>
        <v>0</v>
      </c>
      <c r="F288" s="344"/>
    </row>
    <row r="289" spans="1:11" ht="94.5" hidden="1" customHeight="1">
      <c r="A289" s="146" t="s">
        <v>322</v>
      </c>
      <c r="B289" s="108"/>
      <c r="C289" s="108"/>
      <c r="D289" s="108"/>
      <c r="E289" s="115"/>
      <c r="F289" s="420"/>
    </row>
    <row r="290" spans="1:11" ht="109.5" hidden="1" customHeight="1">
      <c r="A290" s="35" t="s">
        <v>323</v>
      </c>
      <c r="B290" s="121"/>
      <c r="C290" s="121"/>
      <c r="D290" s="121"/>
      <c r="E290" s="121"/>
      <c r="F290" s="421"/>
      <c r="K290" s="181"/>
    </row>
    <row r="291" spans="1:11" ht="23.25" customHeight="1">
      <c r="A291" s="336" t="s">
        <v>61</v>
      </c>
      <c r="B291" s="101">
        <f>B307+B295</f>
        <v>38850</v>
      </c>
      <c r="C291" s="101">
        <f>C307+C295</f>
        <v>0</v>
      </c>
      <c r="D291" s="101">
        <f>D307+D295</f>
        <v>0</v>
      </c>
      <c r="E291" s="101">
        <f>E307+E295</f>
        <v>0</v>
      </c>
      <c r="F291" s="338"/>
    </row>
    <row r="292" spans="1:11" ht="14.25" hidden="1">
      <c r="A292" s="336" t="s">
        <v>270</v>
      </c>
      <c r="B292" s="101">
        <v>0</v>
      </c>
      <c r="C292" s="101">
        <v>0</v>
      </c>
      <c r="D292" s="101">
        <v>0</v>
      </c>
      <c r="E292" s="101">
        <v>0</v>
      </c>
      <c r="F292" s="344"/>
    </row>
    <row r="293" spans="1:11" ht="15" hidden="1">
      <c r="A293" s="337"/>
      <c r="B293" s="101"/>
      <c r="C293" s="98"/>
      <c r="D293" s="101"/>
      <c r="E293" s="98"/>
      <c r="F293" s="345"/>
    </row>
    <row r="294" spans="1:11" ht="15" hidden="1">
      <c r="A294" s="337"/>
      <c r="B294" s="101"/>
      <c r="C294" s="98"/>
      <c r="D294" s="101"/>
      <c r="E294" s="98"/>
      <c r="F294" s="345"/>
    </row>
    <row r="295" spans="1:11" ht="21" customHeight="1">
      <c r="A295" s="336" t="s">
        <v>45</v>
      </c>
      <c r="B295" s="101">
        <f>B296+B301+B300</f>
        <v>38850</v>
      </c>
      <c r="C295" s="101">
        <f>C296+C301+C298</f>
        <v>0</v>
      </c>
      <c r="D295" s="101">
        <f>D296+D301+D300</f>
        <v>0</v>
      </c>
      <c r="E295" s="101">
        <f>E296+E301</f>
        <v>0</v>
      </c>
      <c r="F295" s="338"/>
    </row>
    <row r="296" spans="1:11" ht="68.25" customHeight="1">
      <c r="A296" s="390" t="s">
        <v>633</v>
      </c>
      <c r="B296" s="92">
        <v>38850</v>
      </c>
      <c r="C296" s="92"/>
      <c r="D296" s="92"/>
      <c r="E296" s="92"/>
      <c r="F296" s="88" t="s">
        <v>634</v>
      </c>
    </row>
    <row r="297" spans="1:11" ht="52.5" hidden="1" customHeight="1">
      <c r="A297" s="146"/>
      <c r="B297" s="121"/>
      <c r="C297" s="121"/>
      <c r="D297" s="246"/>
      <c r="E297" s="121"/>
      <c r="F297" s="300"/>
    </row>
    <row r="298" spans="1:11" ht="43.5" hidden="1" customHeight="1">
      <c r="A298" s="146"/>
      <c r="B298" s="121"/>
      <c r="C298" s="121"/>
      <c r="D298" s="246"/>
      <c r="E298" s="121"/>
      <c r="F298" s="346" t="s">
        <v>612</v>
      </c>
    </row>
    <row r="299" spans="1:11" ht="84" hidden="1" customHeight="1">
      <c r="A299" s="146" t="s">
        <v>134</v>
      </c>
      <c r="B299" s="121"/>
      <c r="C299" s="121"/>
      <c r="D299" s="246"/>
      <c r="E299" s="121"/>
      <c r="F299" s="346"/>
    </row>
    <row r="300" spans="1:11" ht="48" hidden="1" customHeight="1">
      <c r="A300" s="146" t="s">
        <v>619</v>
      </c>
      <c r="B300" s="121"/>
      <c r="C300" s="121"/>
      <c r="D300" s="327"/>
      <c r="E300" s="121"/>
      <c r="F300" s="346" t="s">
        <v>570</v>
      </c>
    </row>
    <row r="301" spans="1:11" ht="72" hidden="1" customHeight="1">
      <c r="A301" s="146" t="s">
        <v>620</v>
      </c>
      <c r="B301" s="121"/>
      <c r="C301" s="121"/>
      <c r="D301" s="246"/>
      <c r="E301" s="121"/>
      <c r="F301" s="346" t="s">
        <v>612</v>
      </c>
      <c r="H301" s="250"/>
    </row>
    <row r="302" spans="1:11" ht="14.25" hidden="1">
      <c r="A302" s="135" t="s">
        <v>46</v>
      </c>
      <c r="B302" s="115">
        <f>B303+B304+B305+B306</f>
        <v>0</v>
      </c>
      <c r="C302" s="115">
        <f>C303+C304+C305+C306</f>
        <v>0</v>
      </c>
      <c r="D302" s="115">
        <f>D303+D304+D305+D306</f>
        <v>0</v>
      </c>
      <c r="E302" s="115">
        <f>E303+E304+E305+E306</f>
        <v>0</v>
      </c>
      <c r="F302" s="150"/>
    </row>
    <row r="303" spans="1:11" ht="30" hidden="1">
      <c r="A303" s="134" t="s">
        <v>345</v>
      </c>
      <c r="B303" s="108"/>
      <c r="C303" s="108"/>
      <c r="D303" s="108"/>
      <c r="E303" s="108"/>
      <c r="F303" s="150"/>
    </row>
    <row r="304" spans="1:11" ht="105" hidden="1">
      <c r="A304" s="134" t="s">
        <v>138</v>
      </c>
      <c r="B304" s="108"/>
      <c r="C304" s="108"/>
      <c r="D304" s="108"/>
      <c r="E304" s="108"/>
      <c r="F304" s="150"/>
    </row>
    <row r="305" spans="1:6" ht="165" hidden="1">
      <c r="A305" s="134" t="s">
        <v>144</v>
      </c>
      <c r="B305" s="98"/>
      <c r="C305" s="98"/>
      <c r="D305" s="98"/>
      <c r="E305" s="98"/>
      <c r="F305" s="151"/>
    </row>
    <row r="306" spans="1:6" ht="90" hidden="1">
      <c r="A306" s="134" t="s">
        <v>133</v>
      </c>
      <c r="B306" s="98"/>
      <c r="C306" s="98"/>
      <c r="D306" s="98"/>
      <c r="E306" s="98"/>
      <c r="F306" s="151"/>
    </row>
    <row r="307" spans="1:6" ht="15" hidden="1">
      <c r="A307" s="135" t="s">
        <v>271</v>
      </c>
      <c r="B307" s="115">
        <v>0</v>
      </c>
      <c r="C307" s="115">
        <f>C308+C309</f>
        <v>0</v>
      </c>
      <c r="D307" s="115">
        <v>0</v>
      </c>
      <c r="E307" s="115">
        <f>E308+E309</f>
        <v>0</v>
      </c>
      <c r="F307" s="264"/>
    </row>
    <row r="308" spans="1:6" ht="78.75" hidden="1" customHeight="1">
      <c r="A308" s="134" t="s">
        <v>285</v>
      </c>
      <c r="B308" s="98"/>
      <c r="C308" s="98"/>
      <c r="D308" s="98"/>
      <c r="E308" s="98"/>
      <c r="F308" s="88" t="s">
        <v>337</v>
      </c>
    </row>
    <row r="309" spans="1:6" ht="105" hidden="1">
      <c r="A309" s="22" t="s">
        <v>336</v>
      </c>
      <c r="B309" s="196"/>
      <c r="C309" s="196"/>
      <c r="D309" s="196"/>
      <c r="E309" s="196"/>
      <c r="F309" s="88" t="s">
        <v>338</v>
      </c>
    </row>
    <row r="310" spans="1:6" ht="18.75">
      <c r="A310" s="24"/>
      <c r="B310" s="117"/>
      <c r="C310" s="117"/>
      <c r="D310" s="117"/>
      <c r="E310" s="117"/>
      <c r="F310" s="117"/>
    </row>
    <row r="311" spans="1:6" ht="15.75">
      <c r="A311" s="25" t="s">
        <v>88</v>
      </c>
      <c r="B311" s="116"/>
      <c r="C311" s="116"/>
      <c r="D311" s="116"/>
      <c r="E311" s="116"/>
      <c r="F311" s="116"/>
    </row>
    <row r="312" spans="1:6" ht="15.75">
      <c r="A312" s="25" t="s">
        <v>89</v>
      </c>
      <c r="B312" s="118"/>
      <c r="C312" s="118"/>
      <c r="D312" s="118"/>
      <c r="E312" s="365" t="s">
        <v>272</v>
      </c>
      <c r="F312" s="366"/>
    </row>
    <row r="313" spans="1:6" ht="15.75">
      <c r="A313" s="25" t="s">
        <v>22</v>
      </c>
      <c r="B313" s="119"/>
      <c r="C313" s="119"/>
      <c r="D313" s="119"/>
      <c r="E313" s="365"/>
      <c r="F313" s="367"/>
    </row>
  </sheetData>
  <mergeCells count="12">
    <mergeCell ref="B283:C283"/>
    <mergeCell ref="D283:E283"/>
    <mergeCell ref="A1:F1"/>
    <mergeCell ref="B3:C3"/>
    <mergeCell ref="D3:E3"/>
    <mergeCell ref="F63:F64"/>
    <mergeCell ref="F75:F76"/>
    <mergeCell ref="F289:F290"/>
    <mergeCell ref="F81:F82"/>
    <mergeCell ref="F182:F183"/>
    <mergeCell ref="F218:F219"/>
    <mergeCell ref="F266:F267"/>
  </mergeCells>
  <pageMargins left="0.82677165354330717" right="0.35433070866141736" top="0.98425196850393704" bottom="0.98425196850393704" header="0.51181102362204722" footer="0.51181102362204722"/>
  <pageSetup paperSize="9" scale="5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 2025</vt:lpstr>
      <vt:lpstr>2026-2027</vt:lpstr>
      <vt:lpstr>' 2025'!Область_печати</vt:lpstr>
      <vt:lpstr>'2026-2027'!Область_печати</vt:lpstr>
    </vt:vector>
  </TitlesOfParts>
  <Company>Meriya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0601</dc:creator>
  <cp:lastModifiedBy>fin05</cp:lastModifiedBy>
  <cp:lastPrinted>2025-12-11T23:26:28Z</cp:lastPrinted>
  <dcterms:created xsi:type="dcterms:W3CDTF">2007-10-11T01:21:53Z</dcterms:created>
  <dcterms:modified xsi:type="dcterms:W3CDTF">2025-12-11T23:39:50Z</dcterms:modified>
</cp:coreProperties>
</file>